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Ex3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harts/chartEx4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Ex5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charts/chartEx6.xml" ContentType="application/vnd.ms-office.chartex+xml"/>
  <Override PartName="/xl/charts/style7.xml" ContentType="application/vnd.ms-office.chartstyle+xml"/>
  <Override PartName="/xl/charts/colors7.xml" ContentType="application/vnd.ms-office.chartcolorstyle+xml"/>
  <Override PartName="/xl/charts/chartEx7.xml" ContentType="application/vnd.ms-office.chartex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Ex8.xml" ContentType="application/vnd.ms-office.chartex+xml"/>
  <Override PartName="/xl/charts/style9.xml" ContentType="application/vnd.ms-office.chartstyle+xml"/>
  <Override PartName="/xl/charts/colors9.xml" ContentType="application/vnd.ms-office.chartcolorstyle+xml"/>
  <Override PartName="/xl/charts/chartEx9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charts/chartEx10.xml" ContentType="application/vnd.ms-office.chartex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toledano\INE\2019\201909 - septiembre\"/>
    </mc:Choice>
  </mc:AlternateContent>
  <bookViews>
    <workbookView xWindow="0" yWindow="0" windowWidth="28800" windowHeight="12000" activeTab="1"/>
  </bookViews>
  <sheets>
    <sheet name="01. Encuestas" sheetId="1" r:id="rId1"/>
    <sheet name="02. Partes Interesadas" sheetId="2" r:id="rId2"/>
    <sheet name="03. Distrito 01" sheetId="3" r:id="rId3"/>
    <sheet name="04. Distrito 02" sheetId="4" r:id="rId4"/>
    <sheet name="05. Distrito 03" sheetId="6" r:id="rId5"/>
  </sheets>
  <definedNames>
    <definedName name="_xlchart.v1.0" hidden="1">'03. Distrito 01'!$C$5:$C$9</definedName>
    <definedName name="_xlchart.v1.1" hidden="1">'03. Distrito 01'!$D$5:$D$9</definedName>
    <definedName name="_xlchart.v1.10" hidden="1">'04. Distrito 02'!$C$23:$C$27</definedName>
    <definedName name="_xlchart.v1.11" hidden="1">'04. Distrito 02'!$D$23:$D$27</definedName>
    <definedName name="_xlchart.v1.12" hidden="1">'04. Distrito 02'!$C$5:$C$10</definedName>
    <definedName name="_xlchart.v1.13" hidden="1">'04. Distrito 02'!$D$5:$D$10</definedName>
    <definedName name="_xlchart.v1.14" hidden="1">'04. Distrito 02'!$C$14:$C$18</definedName>
    <definedName name="_xlchart.v1.15" hidden="1">'04. Distrito 02'!$D$14:$D$18</definedName>
    <definedName name="_xlchart.v1.16" hidden="1">'05. Distrito 03'!$C$14:$C$18</definedName>
    <definedName name="_xlchart.v1.17" hidden="1">'05. Distrito 03'!$D$14:$D$18</definedName>
    <definedName name="_xlchart.v1.18" hidden="1">'05. Distrito 03'!$C$5:$C$10</definedName>
    <definedName name="_xlchart.v1.19" hidden="1">'05. Distrito 03'!$D$5:$D$10</definedName>
    <definedName name="_xlchart.v1.2" hidden="1">'03. Distrito 01'!$C$14:$C$18</definedName>
    <definedName name="_xlchart.v1.20" hidden="1">'05. Distrito 03'!$C$23:$C$27</definedName>
    <definedName name="_xlchart.v1.21" hidden="1">'05. Distrito 03'!$D$23:$D$27</definedName>
    <definedName name="_xlchart.v1.3" hidden="1">'03. Distrito 01'!$D$14:$D$18</definedName>
    <definedName name="_xlchart.v1.4" hidden="1">'03. Distrito 01'!$C$23:$C$27</definedName>
    <definedName name="_xlchart.v1.5" hidden="1">'03. Distrito 01'!$D$23:$D$27</definedName>
    <definedName name="_xlchart.v1.6" hidden="1">'03. Distrito 01'!$C$33:$C$37</definedName>
    <definedName name="_xlchart.v1.7" hidden="1">'03. Distrito 01'!$D$33:$D$37</definedName>
    <definedName name="_xlchart.v1.8" hidden="1">'04. Distrito 02'!$C$23:$C$27</definedName>
    <definedName name="_xlchart.v1.9" hidden="1">'04. Distrito 02'!$D$23:$D$27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6" l="1"/>
  <c r="F27" i="6" s="1"/>
  <c r="E22" i="6"/>
  <c r="E23" i="6" s="1"/>
  <c r="E15" i="6"/>
  <c r="E14" i="6"/>
  <c r="F13" i="6"/>
  <c r="F16" i="6" s="1"/>
  <c r="E13" i="6"/>
  <c r="E18" i="6" s="1"/>
  <c r="E9" i="6"/>
  <c r="E6" i="6"/>
  <c r="E5" i="6"/>
  <c r="F4" i="6"/>
  <c r="F8" i="6" s="1"/>
  <c r="E4" i="6"/>
  <c r="E8" i="6" s="1"/>
  <c r="F15" i="4"/>
  <c r="F22" i="4"/>
  <c r="F25" i="4" s="1"/>
  <c r="E22" i="4"/>
  <c r="E24" i="4" s="1"/>
  <c r="F13" i="4"/>
  <c r="F16" i="4" s="1"/>
  <c r="E13" i="4"/>
  <c r="E16" i="4" s="1"/>
  <c r="E5" i="3"/>
  <c r="E22" i="3"/>
  <c r="E23" i="3" s="1"/>
  <c r="F4" i="4"/>
  <c r="F9" i="4" s="1"/>
  <c r="E4" i="4"/>
  <c r="E9" i="4" s="1"/>
  <c r="F27" i="4" l="1"/>
  <c r="E27" i="4"/>
  <c r="F24" i="4"/>
  <c r="E15" i="4"/>
  <c r="F18" i="4"/>
  <c r="E14" i="4"/>
  <c r="F17" i="4"/>
  <c r="E18" i="4"/>
  <c r="F24" i="6"/>
  <c r="E26" i="6"/>
  <c r="E24" i="6"/>
  <c r="F26" i="6"/>
  <c r="F17" i="6"/>
  <c r="F15" i="6"/>
  <c r="F18" i="6"/>
  <c r="E17" i="6"/>
  <c r="E7" i="6"/>
  <c r="F7" i="6"/>
  <c r="F9" i="6"/>
  <c r="E25" i="6"/>
  <c r="E27" i="6"/>
  <c r="F6" i="6"/>
  <c r="E16" i="6"/>
  <c r="F25" i="6"/>
  <c r="E26" i="4"/>
  <c r="E17" i="4"/>
  <c r="E25" i="4"/>
  <c r="F26" i="4"/>
  <c r="E23" i="4"/>
  <c r="E6" i="4"/>
  <c r="E7" i="4"/>
  <c r="E8" i="4"/>
  <c r="E5" i="4"/>
  <c r="F6" i="4"/>
  <c r="F8" i="4"/>
  <c r="F7" i="4"/>
  <c r="F32" i="3" l="1"/>
  <c r="E32" i="3"/>
  <c r="E26" i="3"/>
  <c r="E24" i="3"/>
  <c r="F22" i="3"/>
  <c r="F24" i="3" s="1"/>
  <c r="F15" i="3"/>
  <c r="F13" i="3"/>
  <c r="F18" i="3" s="1"/>
  <c r="E13" i="3"/>
  <c r="E14" i="3" s="1"/>
  <c r="F9" i="3"/>
  <c r="F8" i="3"/>
  <c r="E8" i="3"/>
  <c r="F7" i="3"/>
  <c r="F6" i="3"/>
  <c r="E6" i="3"/>
  <c r="F4" i="3"/>
  <c r="E4" i="3"/>
  <c r="E9" i="3" s="1"/>
  <c r="I15" i="2"/>
  <c r="I19" i="2" s="1"/>
  <c r="H15" i="2"/>
  <c r="H22" i="2" s="1"/>
  <c r="J14" i="2"/>
  <c r="J13" i="2"/>
  <c r="J12" i="2"/>
  <c r="J11" i="2"/>
  <c r="C15" i="2"/>
  <c r="D14" i="2"/>
  <c r="E9" i="2"/>
  <c r="E13" i="2" s="1"/>
  <c r="D9" i="2"/>
  <c r="D13" i="2" s="1"/>
  <c r="H18" i="1"/>
  <c r="G18" i="1"/>
  <c r="H17" i="1"/>
  <c r="H16" i="1"/>
  <c r="H15" i="1"/>
  <c r="H14" i="1"/>
  <c r="H13" i="1"/>
  <c r="H12" i="1"/>
  <c r="H11" i="1"/>
  <c r="G6" i="1"/>
  <c r="E35" i="3" l="1"/>
  <c r="E36" i="3"/>
  <c r="E37" i="3"/>
  <c r="E34" i="3"/>
  <c r="E33" i="3"/>
  <c r="E17" i="3"/>
  <c r="F17" i="3"/>
  <c r="E15" i="3"/>
  <c r="D10" i="2"/>
  <c r="D12" i="2"/>
  <c r="E12" i="2"/>
  <c r="E14" i="2"/>
  <c r="I18" i="2"/>
  <c r="D11" i="2"/>
  <c r="I22" i="2"/>
  <c r="J22" i="2" s="1"/>
  <c r="E11" i="2"/>
  <c r="H21" i="2"/>
  <c r="H20" i="2"/>
  <c r="I21" i="2"/>
  <c r="J15" i="2"/>
  <c r="H19" i="2"/>
  <c r="J19" i="2" s="1"/>
  <c r="I20" i="2"/>
  <c r="J20" i="2" s="1"/>
  <c r="H18" i="2"/>
  <c r="J18" i="2" s="1"/>
  <c r="F25" i="3"/>
  <c r="F27" i="3"/>
  <c r="E16" i="3"/>
  <c r="E18" i="3"/>
  <c r="F26" i="3"/>
  <c r="F37" i="3"/>
  <c r="F34" i="3"/>
  <c r="F35" i="3"/>
  <c r="F36" i="3"/>
  <c r="E7" i="3"/>
  <c r="F16" i="3"/>
  <c r="E25" i="3"/>
  <c r="E27" i="3"/>
  <c r="J21" i="2" l="1"/>
</calcChain>
</file>

<file path=xl/sharedStrings.xml><?xml version="1.0" encoding="utf-8"?>
<sst xmlns="http://schemas.openxmlformats.org/spreadsheetml/2006/main" count="145" uniqueCount="34">
  <si>
    <t>Día</t>
  </si>
  <si>
    <t>Lunes</t>
  </si>
  <si>
    <t>Martes</t>
  </si>
  <si>
    <t>Miércoles</t>
  </si>
  <si>
    <t>Jueves</t>
  </si>
  <si>
    <t>Viernes</t>
  </si>
  <si>
    <t>Sábado</t>
  </si>
  <si>
    <t>Domingo</t>
  </si>
  <si>
    <t>Trámites</t>
  </si>
  <si>
    <t>Porcentaje</t>
  </si>
  <si>
    <t>Cantidad de trámites por día de la semana</t>
  </si>
  <si>
    <t>Periodo</t>
  </si>
  <si>
    <t>Fuente</t>
  </si>
  <si>
    <t>CECyRD</t>
  </si>
  <si>
    <t>Total</t>
  </si>
  <si>
    <t>Determinación del día de aplicación de las encuestas de satisfacción</t>
  </si>
  <si>
    <t>del 04 ene 2016 al 31 jul 2019</t>
  </si>
  <si>
    <t>Absoluto</t>
  </si>
  <si>
    <t>Relativo</t>
  </si>
  <si>
    <t>Opción de mejora</t>
  </si>
  <si>
    <t>Nada</t>
  </si>
  <si>
    <t>Información</t>
  </si>
  <si>
    <t>Imagen institucional</t>
  </si>
  <si>
    <t>Trato</t>
  </si>
  <si>
    <t>Tiempo</t>
  </si>
  <si>
    <t xml:space="preserve">- o - </t>
  </si>
  <si>
    <t>Encuestas</t>
  </si>
  <si>
    <t>Partes Interesadas: Expectativas de la Ciudadanía</t>
  </si>
  <si>
    <t>jun 2016 a jul 2019</t>
  </si>
  <si>
    <t>encuestas aplicadas en los MAC</t>
  </si>
  <si>
    <t>Anterior</t>
  </si>
  <si>
    <t>Actual</t>
  </si>
  <si>
    <t>Variación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</si>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</sst>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_-;\-* #,##0_-;_-* &quot;-&quot;??_-;_-@_-"/>
    <numFmt numFmtId="165" formatCode="#"/>
    <numFmt numFmtId="166" formatCode="0.000000000000000%"/>
    <numFmt numFmtId="167" formatCode="0.00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 style="hair">
        <color theme="1"/>
      </right>
      <top style="medium">
        <color indexed="64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medium">
        <color indexed="64"/>
      </top>
      <bottom style="hair">
        <color theme="1"/>
      </bottom>
      <diagonal/>
    </border>
    <border>
      <left style="hair">
        <color theme="1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 style="hair">
        <color theme="1"/>
      </right>
      <top style="hair">
        <color theme="1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medium">
        <color indexed="64"/>
      </bottom>
      <diagonal/>
    </border>
    <border>
      <left style="hair">
        <color theme="1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theme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9" fillId="0" borderId="0"/>
  </cellStyleXfs>
  <cellXfs count="113">
    <xf numFmtId="0" fontId="0" fillId="0" borderId="0" xfId="0"/>
    <xf numFmtId="164" fontId="0" fillId="0" borderId="0" xfId="1" applyNumberFormat="1" applyFont="1"/>
    <xf numFmtId="164" fontId="2" fillId="0" borderId="0" xfId="1" applyNumberFormat="1" applyFont="1"/>
    <xf numFmtId="0" fontId="3" fillId="0" borderId="6" xfId="3" applyFont="1" applyFill="1" applyBorder="1" applyAlignment="1">
      <alignment horizontal="right" wrapText="1"/>
    </xf>
    <xf numFmtId="0" fontId="3" fillId="0" borderId="7" xfId="3" applyFont="1" applyFill="1" applyBorder="1" applyAlignment="1">
      <alignment horizontal="right" wrapText="1"/>
    </xf>
    <xf numFmtId="164" fontId="3" fillId="0" borderId="12" xfId="1" applyNumberFormat="1" applyFont="1" applyFill="1" applyBorder="1" applyAlignment="1">
      <alignment horizontal="right" wrapText="1"/>
    </xf>
    <xf numFmtId="164" fontId="2" fillId="0" borderId="10" xfId="1" applyNumberFormat="1" applyFont="1" applyBorder="1"/>
    <xf numFmtId="10" fontId="0" fillId="0" borderId="15" xfId="2" applyNumberFormat="1" applyFont="1" applyBorder="1"/>
    <xf numFmtId="10" fontId="2" fillId="0" borderId="1" xfId="2" applyNumberFormat="1" applyFont="1" applyBorder="1"/>
    <xf numFmtId="164" fontId="7" fillId="2" borderId="10" xfId="1" applyNumberFormat="1" applyFont="1" applyFill="1" applyBorder="1" applyAlignment="1">
      <alignment horizontal="center"/>
    </xf>
    <xf numFmtId="164" fontId="7" fillId="2" borderId="1" xfId="1" applyNumberFormat="1" applyFont="1" applyFill="1" applyBorder="1" applyAlignment="1">
      <alignment horizontal="center"/>
    </xf>
    <xf numFmtId="164" fontId="0" fillId="0" borderId="0" xfId="1" applyNumberFormat="1" applyFont="1" applyAlignment="1"/>
    <xf numFmtId="164" fontId="0" fillId="0" borderId="0" xfId="1" applyNumberFormat="1" applyFont="1" applyAlignment="1">
      <alignment horizontal="right"/>
    </xf>
    <xf numFmtId="0" fontId="8" fillId="0" borderId="0" xfId="0" applyFont="1" applyAlignment="1">
      <alignment horizontal="right"/>
    </xf>
    <xf numFmtId="164" fontId="10" fillId="0" borderId="17" xfId="1" applyNumberFormat="1" applyFont="1" applyFill="1" applyBorder="1" applyAlignment="1">
      <alignment horizontal="right" wrapText="1"/>
    </xf>
    <xf numFmtId="10" fontId="0" fillId="0" borderId="17" xfId="2" applyNumberFormat="1" applyFont="1" applyBorder="1"/>
    <xf numFmtId="165" fontId="10" fillId="0" borderId="21" xfId="4" applyNumberFormat="1" applyFont="1" applyFill="1" applyBorder="1" applyAlignment="1">
      <alignment horizontal="right" wrapText="1"/>
    </xf>
    <xf numFmtId="0" fontId="7" fillId="2" borderId="26" xfId="3" applyFont="1" applyFill="1" applyBorder="1" applyAlignment="1">
      <alignment horizontal="center"/>
    </xf>
    <xf numFmtId="0" fontId="7" fillId="2" borderId="27" xfId="3" applyFont="1" applyFill="1" applyBorder="1" applyAlignment="1">
      <alignment horizontal="center"/>
    </xf>
    <xf numFmtId="165" fontId="10" fillId="3" borderId="18" xfId="4" applyNumberFormat="1" applyFont="1" applyFill="1" applyBorder="1" applyAlignment="1">
      <alignment horizontal="right" wrapText="1"/>
    </xf>
    <xf numFmtId="164" fontId="10" fillId="3" borderId="19" xfId="1" applyNumberFormat="1" applyFont="1" applyFill="1" applyBorder="1" applyAlignment="1">
      <alignment horizontal="right" wrapText="1"/>
    </xf>
    <xf numFmtId="10" fontId="0" fillId="3" borderId="19" xfId="2" applyNumberFormat="1" applyFont="1" applyFill="1" applyBorder="1"/>
    <xf numFmtId="0" fontId="0" fillId="3" borderId="20" xfId="0" quotePrefix="1" applyFill="1" applyBorder="1" applyAlignment="1">
      <alignment horizontal="center"/>
    </xf>
    <xf numFmtId="165" fontId="10" fillId="3" borderId="21" xfId="4" applyNumberFormat="1" applyFont="1" applyFill="1" applyBorder="1" applyAlignment="1">
      <alignment horizontal="right" wrapText="1"/>
    </xf>
    <xf numFmtId="164" fontId="10" fillId="3" borderId="17" xfId="1" applyNumberFormat="1" applyFont="1" applyFill="1" applyBorder="1" applyAlignment="1">
      <alignment horizontal="right" wrapText="1"/>
    </xf>
    <xf numFmtId="10" fontId="0" fillId="3" borderId="17" xfId="2" applyNumberFormat="1" applyFont="1" applyFill="1" applyBorder="1"/>
    <xf numFmtId="165" fontId="10" fillId="3" borderId="23" xfId="4" applyNumberFormat="1" applyFont="1" applyFill="1" applyBorder="1" applyAlignment="1">
      <alignment horizontal="right" wrapText="1"/>
    </xf>
    <xf numFmtId="164" fontId="10" fillId="3" borderId="24" xfId="1" applyNumberFormat="1" applyFont="1" applyFill="1" applyBorder="1" applyAlignment="1">
      <alignment horizontal="right" wrapText="1"/>
    </xf>
    <xf numFmtId="10" fontId="0" fillId="3" borderId="24" xfId="2" applyNumberFormat="1" applyFont="1" applyFill="1" applyBorder="1"/>
    <xf numFmtId="0" fontId="3" fillId="3" borderId="4" xfId="3" applyFont="1" applyFill="1" applyBorder="1" applyAlignment="1">
      <alignment horizontal="right" wrapText="1"/>
    </xf>
    <xf numFmtId="0" fontId="3" fillId="3" borderId="5" xfId="3" applyFont="1" applyFill="1" applyBorder="1" applyAlignment="1">
      <alignment horizontal="right" wrapText="1"/>
    </xf>
    <xf numFmtId="164" fontId="3" fillId="3" borderId="11" xfId="1" applyNumberFormat="1" applyFont="1" applyFill="1" applyBorder="1" applyAlignment="1">
      <alignment horizontal="right" wrapText="1"/>
    </xf>
    <xf numFmtId="10" fontId="0" fillId="3" borderId="14" xfId="2" applyNumberFormat="1" applyFont="1" applyFill="1" applyBorder="1"/>
    <xf numFmtId="0" fontId="3" fillId="3" borderId="6" xfId="3" applyFont="1" applyFill="1" applyBorder="1" applyAlignment="1">
      <alignment horizontal="right" wrapText="1"/>
    </xf>
    <xf numFmtId="0" fontId="3" fillId="3" borderId="7" xfId="3" applyFont="1" applyFill="1" applyBorder="1" applyAlignment="1">
      <alignment horizontal="right" wrapText="1"/>
    </xf>
    <xf numFmtId="164" fontId="3" fillId="3" borderId="12" xfId="1" applyNumberFormat="1" applyFont="1" applyFill="1" applyBorder="1" applyAlignment="1">
      <alignment horizontal="right" wrapText="1"/>
    </xf>
    <xf numFmtId="10" fontId="0" fillId="3" borderId="15" xfId="2" applyNumberFormat="1" applyFont="1" applyFill="1" applyBorder="1"/>
    <xf numFmtId="0" fontId="3" fillId="3" borderId="8" xfId="3" applyFont="1" applyFill="1" applyBorder="1" applyAlignment="1">
      <alignment horizontal="right" wrapText="1"/>
    </xf>
    <xf numFmtId="0" fontId="3" fillId="3" borderId="9" xfId="3" applyFont="1" applyFill="1" applyBorder="1" applyAlignment="1">
      <alignment horizontal="right" wrapText="1"/>
    </xf>
    <xf numFmtId="164" fontId="3" fillId="3" borderId="13" xfId="1" applyNumberFormat="1" applyFont="1" applyFill="1" applyBorder="1" applyAlignment="1">
      <alignment horizontal="right" wrapText="1"/>
    </xf>
    <xf numFmtId="10" fontId="0" fillId="3" borderId="16" xfId="2" applyNumberFormat="1" applyFont="1" applyFill="1" applyBorder="1"/>
    <xf numFmtId="164" fontId="2" fillId="0" borderId="30" xfId="1" applyNumberFormat="1" applyFont="1" applyBorder="1"/>
    <xf numFmtId="164" fontId="2" fillId="0" borderId="31" xfId="1" applyNumberFormat="1" applyFont="1" applyBorder="1"/>
    <xf numFmtId="0" fontId="7" fillId="2" borderId="29" xfId="3" applyFont="1" applyFill="1" applyBorder="1" applyAlignment="1">
      <alignment horizontal="center"/>
    </xf>
    <xf numFmtId="0" fontId="7" fillId="2" borderId="31" xfId="3" applyFont="1" applyFill="1" applyBorder="1" applyAlignment="1">
      <alignment horizontal="center"/>
    </xf>
    <xf numFmtId="164" fontId="0" fillId="0" borderId="0" xfId="0" applyNumberFormat="1"/>
    <xf numFmtId="165" fontId="7" fillId="0" borderId="34" xfId="4" applyNumberFormat="1" applyFont="1" applyFill="1" applyBorder="1" applyAlignment="1">
      <alignment horizontal="right" wrapText="1"/>
    </xf>
    <xf numFmtId="164" fontId="2" fillId="0" borderId="28" xfId="0" applyNumberFormat="1" applyFont="1" applyBorder="1"/>
    <xf numFmtId="10" fontId="11" fillId="4" borderId="22" xfId="2" applyNumberFormat="1" applyFont="1" applyFill="1" applyBorder="1"/>
    <xf numFmtId="10" fontId="0" fillId="5" borderId="22" xfId="2" applyNumberFormat="1" applyFont="1" applyFill="1" applyBorder="1"/>
    <xf numFmtId="10" fontId="0" fillId="6" borderId="22" xfId="2" applyNumberFormat="1" applyFont="1" applyFill="1" applyBorder="1"/>
    <xf numFmtId="10" fontId="0" fillId="7" borderId="25" xfId="2" applyNumberFormat="1" applyFont="1" applyFill="1" applyBorder="1"/>
    <xf numFmtId="3" fontId="0" fillId="0" borderId="0" xfId="0" applyNumberFormat="1"/>
    <xf numFmtId="0" fontId="7" fillId="2" borderId="36" xfId="3" applyFont="1" applyFill="1" applyBorder="1" applyAlignment="1">
      <alignment horizontal="center"/>
    </xf>
    <xf numFmtId="165" fontId="10" fillId="3" borderId="37" xfId="4" applyNumberFormat="1" applyFont="1" applyFill="1" applyBorder="1" applyAlignment="1">
      <alignment horizontal="right" wrapText="1"/>
    </xf>
    <xf numFmtId="165" fontId="10" fillId="0" borderId="38" xfId="4" applyNumberFormat="1" applyFont="1" applyFill="1" applyBorder="1" applyAlignment="1">
      <alignment horizontal="right" wrapText="1"/>
    </xf>
    <xf numFmtId="165" fontId="10" fillId="3" borderId="38" xfId="4" applyNumberFormat="1" applyFont="1" applyFill="1" applyBorder="1" applyAlignment="1">
      <alignment horizontal="right" wrapText="1"/>
    </xf>
    <xf numFmtId="165" fontId="10" fillId="3" borderId="39" xfId="4" applyNumberFormat="1" applyFont="1" applyFill="1" applyBorder="1" applyAlignment="1">
      <alignment horizontal="right" wrapText="1"/>
    </xf>
    <xf numFmtId="165" fontId="7" fillId="0" borderId="36" xfId="4" applyNumberFormat="1" applyFont="1" applyFill="1" applyBorder="1" applyAlignment="1">
      <alignment horizontal="right" wrapText="1"/>
    </xf>
    <xf numFmtId="10" fontId="0" fillId="0" borderId="35" xfId="2" applyNumberFormat="1" applyFont="1" applyBorder="1"/>
    <xf numFmtId="0" fontId="7" fillId="2" borderId="51" xfId="3" applyFont="1" applyFill="1" applyBorder="1" applyAlignment="1">
      <alignment horizontal="center"/>
    </xf>
    <xf numFmtId="0" fontId="7" fillId="2" borderId="52" xfId="3" applyFont="1" applyFill="1" applyBorder="1" applyAlignment="1">
      <alignment horizontal="center"/>
    </xf>
    <xf numFmtId="0" fontId="7" fillId="2" borderId="53" xfId="3" applyFont="1" applyFill="1" applyBorder="1" applyAlignment="1">
      <alignment horizontal="center"/>
    </xf>
    <xf numFmtId="10" fontId="2" fillId="0" borderId="53" xfId="2" applyNumberFormat="1" applyFont="1" applyBorder="1"/>
    <xf numFmtId="10" fontId="12" fillId="0" borderId="44" xfId="2" applyNumberFormat="1" applyFont="1" applyFill="1" applyBorder="1"/>
    <xf numFmtId="10" fontId="12" fillId="3" borderId="44" xfId="2" applyNumberFormat="1" applyFont="1" applyFill="1" applyBorder="1"/>
    <xf numFmtId="10" fontId="12" fillId="3" borderId="56" xfId="2" applyNumberFormat="1" applyFont="1" applyFill="1" applyBorder="1"/>
    <xf numFmtId="0" fontId="1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65" fontId="7" fillId="0" borderId="0" xfId="4" applyNumberFormat="1" applyFont="1" applyFill="1" applyBorder="1" applyAlignment="1">
      <alignment horizontal="right" wrapText="1"/>
    </xf>
    <xf numFmtId="0" fontId="2" fillId="0" borderId="0" xfId="0" applyFont="1" applyBorder="1"/>
    <xf numFmtId="10" fontId="2" fillId="0" borderId="0" xfId="2" applyNumberFormat="1" applyFont="1" applyBorder="1"/>
    <xf numFmtId="166" fontId="0" fillId="0" borderId="0" xfId="0" applyNumberFormat="1"/>
    <xf numFmtId="164" fontId="10" fillId="3" borderId="48" xfId="1" applyNumberFormat="1" applyFont="1" applyFill="1" applyBorder="1" applyAlignment="1">
      <alignment horizontal="right" wrapText="1"/>
    </xf>
    <xf numFmtId="164" fontId="10" fillId="3" borderId="49" xfId="1" applyNumberFormat="1" applyFont="1" applyFill="1" applyBorder="1" applyAlignment="1">
      <alignment horizontal="right" wrapText="1"/>
    </xf>
    <xf numFmtId="164" fontId="10" fillId="0" borderId="43" xfId="1" applyNumberFormat="1" applyFont="1" applyFill="1" applyBorder="1" applyAlignment="1">
      <alignment horizontal="right" wrapText="1"/>
    </xf>
    <xf numFmtId="164" fontId="10" fillId="0" borderId="35" xfId="1" applyNumberFormat="1" applyFont="1" applyFill="1" applyBorder="1" applyAlignment="1">
      <alignment horizontal="right" wrapText="1"/>
    </xf>
    <xf numFmtId="164" fontId="10" fillId="3" borderId="43" xfId="1" applyNumberFormat="1" applyFont="1" applyFill="1" applyBorder="1" applyAlignment="1">
      <alignment horizontal="right" wrapText="1"/>
    </xf>
    <xf numFmtId="164" fontId="10" fillId="3" borderId="35" xfId="1" applyNumberFormat="1" applyFont="1" applyFill="1" applyBorder="1" applyAlignment="1">
      <alignment horizontal="right" wrapText="1"/>
    </xf>
    <xf numFmtId="164" fontId="10" fillId="3" borderId="54" xfId="1" applyNumberFormat="1" applyFont="1" applyFill="1" applyBorder="1" applyAlignment="1">
      <alignment horizontal="right" wrapText="1"/>
    </xf>
    <xf numFmtId="164" fontId="10" fillId="3" borderId="55" xfId="1" applyNumberFormat="1" applyFont="1" applyFill="1" applyBorder="1" applyAlignment="1">
      <alignment horizontal="right" wrapText="1"/>
    </xf>
    <xf numFmtId="164" fontId="2" fillId="0" borderId="51" xfId="1" applyNumberFormat="1" applyFont="1" applyBorder="1"/>
    <xf numFmtId="164" fontId="2" fillId="0" borderId="52" xfId="1" applyNumberFormat="1" applyFont="1" applyBorder="1"/>
    <xf numFmtId="0" fontId="7" fillId="2" borderId="32" xfId="3" applyFont="1" applyFill="1" applyBorder="1" applyAlignment="1">
      <alignment horizontal="center"/>
    </xf>
    <xf numFmtId="0" fontId="7" fillId="2" borderId="57" xfId="3" applyFont="1" applyFill="1" applyBorder="1" applyAlignment="1">
      <alignment horizontal="center"/>
    </xf>
    <xf numFmtId="0" fontId="7" fillId="2" borderId="58" xfId="3" applyFont="1" applyFill="1" applyBorder="1" applyAlignment="1">
      <alignment horizontal="center"/>
    </xf>
    <xf numFmtId="0" fontId="7" fillId="2" borderId="59" xfId="3" applyFont="1" applyFill="1" applyBorder="1" applyAlignment="1">
      <alignment horizontal="center"/>
    </xf>
    <xf numFmtId="165" fontId="10" fillId="3" borderId="40" xfId="4" applyNumberFormat="1" applyFont="1" applyFill="1" applyBorder="1" applyAlignment="1">
      <alignment horizontal="right" wrapText="1"/>
    </xf>
    <xf numFmtId="165" fontId="10" fillId="0" borderId="43" xfId="4" applyNumberFormat="1" applyFont="1" applyFill="1" applyBorder="1" applyAlignment="1">
      <alignment horizontal="right" wrapText="1"/>
    </xf>
    <xf numFmtId="167" fontId="0" fillId="0" borderId="44" xfId="2" applyNumberFormat="1" applyFont="1" applyBorder="1"/>
    <xf numFmtId="165" fontId="10" fillId="3" borderId="43" xfId="4" applyNumberFormat="1" applyFont="1" applyFill="1" applyBorder="1" applyAlignment="1">
      <alignment horizontal="right" wrapText="1"/>
    </xf>
    <xf numFmtId="165" fontId="10" fillId="3" borderId="45" xfId="4" applyNumberFormat="1" applyFont="1" applyFill="1" applyBorder="1" applyAlignment="1">
      <alignment horizontal="right" wrapText="1"/>
    </xf>
    <xf numFmtId="10" fontId="0" fillId="3" borderId="41" xfId="2" applyNumberFormat="1" applyFont="1" applyFill="1" applyBorder="1"/>
    <xf numFmtId="167" fontId="0" fillId="3" borderId="42" xfId="2" applyNumberFormat="1" applyFont="1" applyFill="1" applyBorder="1"/>
    <xf numFmtId="10" fontId="0" fillId="3" borderId="35" xfId="2" applyNumberFormat="1" applyFont="1" applyFill="1" applyBorder="1"/>
    <xf numFmtId="167" fontId="0" fillId="3" borderId="44" xfId="2" applyNumberFormat="1" applyFont="1" applyFill="1" applyBorder="1"/>
    <xf numFmtId="10" fontId="0" fillId="3" borderId="46" xfId="2" applyNumberFormat="1" applyFont="1" applyFill="1" applyBorder="1"/>
    <xf numFmtId="167" fontId="0" fillId="3" borderId="47" xfId="2" applyNumberFormat="1" applyFont="1" applyFill="1" applyBorder="1"/>
    <xf numFmtId="10" fontId="12" fillId="3" borderId="50" xfId="2" applyNumberFormat="1" applyFont="1" applyFill="1" applyBorder="1"/>
    <xf numFmtId="0" fontId="7" fillId="2" borderId="2" xfId="3" applyFont="1" applyFill="1" applyBorder="1" applyAlignment="1">
      <alignment horizontal="center"/>
    </xf>
    <xf numFmtId="0" fontId="7" fillId="2" borderId="3" xfId="3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6" fillId="0" borderId="0" xfId="0" applyFont="1" applyAlignment="1">
      <alignment horizontal="center" wrapText="1"/>
    </xf>
    <xf numFmtId="0" fontId="7" fillId="2" borderId="32" xfId="3" applyFont="1" applyFill="1" applyBorder="1" applyAlignment="1">
      <alignment horizontal="center"/>
    </xf>
    <xf numFmtId="0" fontId="7" fillId="2" borderId="33" xfId="3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60" xfId="4" applyFont="1" applyFill="1" applyBorder="1" applyAlignment="1">
      <alignment horizontal="center" vertical="center" textRotation="90"/>
    </xf>
    <xf numFmtId="165" fontId="10" fillId="0" borderId="60" xfId="4" applyNumberFormat="1" applyFont="1" applyFill="1" applyBorder="1" applyAlignment="1">
      <alignment horizontal="right" wrapText="1"/>
    </xf>
    <xf numFmtId="164" fontId="10" fillId="0" borderId="60" xfId="1" applyNumberFormat="1" applyFont="1" applyFill="1" applyBorder="1" applyAlignment="1">
      <alignment horizontal="right" wrapText="1"/>
    </xf>
    <xf numFmtId="10" fontId="0" fillId="0" borderId="60" xfId="2" applyNumberFormat="1" applyFont="1" applyBorder="1"/>
    <xf numFmtId="0" fontId="0" fillId="0" borderId="60" xfId="0" applyBorder="1" applyAlignment="1">
      <alignment horizontal="center"/>
    </xf>
  </cellXfs>
  <cellStyles count="5">
    <cellStyle name="Millares" xfId="1" builtinId="3"/>
    <cellStyle name="Normal" xfId="0" builtinId="0"/>
    <cellStyle name="Normal_Hoja1" xfId="3"/>
    <cellStyle name="Normal_Hoja4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6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Ex7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Ex9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10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607843137254902E-2"/>
          <c:y val="0"/>
          <c:w val="0.95206971677559915"/>
          <c:h val="0.88449133047558248"/>
        </c:manualLayout>
      </c:layout>
      <c:ofPieChart>
        <c:ofPieType val="bar"/>
        <c:varyColors val="1"/>
        <c:ser>
          <c:idx val="0"/>
          <c:order val="0"/>
          <c:tx>
            <c:strRef>
              <c:f>'02. Partes Interesadas'!$C$9</c:f>
              <c:strCache>
                <c:ptCount val="1"/>
                <c:pt idx="0">
                  <c:v>Encuestas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26E-4837-B782-368ED05323F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26E-4837-B782-368ED05323F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26E-4837-B782-368ED05323F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26E-4837-B782-368ED05323F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26E-4837-B782-368ED05323F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26E-4837-B782-368ED05323F5}"/>
              </c:ext>
            </c:extLst>
          </c:dPt>
          <c:dLbls>
            <c:spPr>
              <a:solidFill>
                <a:schemeClr val="bg1">
                  <a:alpha val="55000"/>
                </a:schemeClr>
              </a:solidFill>
              <a:ln>
                <a:solidFill>
                  <a:schemeClr val="bg1">
                    <a:alpha val="66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'02. Partes Interesadas'!$B$10:$B$14</c:f>
              <c:strCache>
                <c:ptCount val="5"/>
                <c:pt idx="0">
                  <c:v>Nada</c:v>
                </c:pt>
                <c:pt idx="1">
                  <c:v>Información</c:v>
                </c:pt>
                <c:pt idx="2">
                  <c:v>Imagen institucional</c:v>
                </c:pt>
                <c:pt idx="3">
                  <c:v>Trato</c:v>
                </c:pt>
                <c:pt idx="4">
                  <c:v>Tiempo</c:v>
                </c:pt>
              </c:strCache>
            </c:strRef>
          </c:cat>
          <c:val>
            <c:numRef>
              <c:f>'02. Partes Interesadas'!$C$10:$C$14</c:f>
              <c:numCache>
                <c:formatCode>_-* #,##0_-;\-* #,##0_-;_-* "-"??_-;_-@_-</c:formatCode>
                <c:ptCount val="5"/>
                <c:pt idx="0">
                  <c:v>60858</c:v>
                </c:pt>
                <c:pt idx="1">
                  <c:v>1293</c:v>
                </c:pt>
                <c:pt idx="2">
                  <c:v>496</c:v>
                </c:pt>
                <c:pt idx="3">
                  <c:v>439</c:v>
                </c:pt>
                <c:pt idx="4">
                  <c:v>3321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1-482B-8DE5-9A427C3A0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_xlchart.v1.1</cx:f>
      </cx:numDim>
    </cx:data>
  </cx:chartData>
  <cx:chart>
    <cx:plotArea>
      <cx:plotAreaRegion>
        <cx:series layoutId="treemap" uniqueId="{93E3229D-BD1A-4755-8E93-4C31E16CD374}"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/>
  </cx:chart>
  <cx:clrMapOvr bg1="lt1" tx1="dk1" bg2="lt2" tx2="dk2" accent1="accent1" accent2="accent2" accent3="accent3" accent4="accent4" accent5="accent5" accent6="accent6" hlink="hlink" folHlink="folHlink"/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</cx:f>
      </cx:strDim>
      <cx:numDim type="size">
        <cx:f>_xlchart.v1.3</cx:f>
      </cx:numDim>
    </cx:data>
  </cx:chartData>
  <cx:chart>
    <cx:plotArea>
      <cx:plotAreaRegion>
        <cx:series layoutId="treemap" uniqueId="{6AC96BF1-81C3-4979-8A86-8B660095F44D}"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</cx:f>
      </cx:strDim>
      <cx:numDim type="size">
        <cx:f>_xlchart.v1.5</cx:f>
      </cx:numDim>
    </cx:data>
  </cx:chartData>
  <cx:chart>
    <cx:plotArea>
      <cx:plotAreaRegion>
        <cx:series layoutId="treemap" uniqueId="{F5FA6CB4-E5E4-4110-88EC-834383AB961C}"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</cx:chart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_xlchart.v1.6</cx:f>
      </cx:strDim>
      <cx:numDim type="size">
        <cx:f>_xlchart.v1.7</cx:f>
      </cx:numDim>
    </cx:data>
  </cx:chartData>
  <cx:chart>
    <cx:plotArea>
      <cx:plotAreaRegion>
        <cx:series layoutId="treemap" uniqueId="{F5C59D3D-8389-42A3-AAA4-3A0AA1A1A9D6}"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</cx:chart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_xlchart.v1.12</cx:f>
      </cx:strDim>
      <cx:numDim type="size">
        <cx:f>_xlchart.v1.13</cx:f>
      </cx:numDim>
    </cx:data>
  </cx:chartData>
  <cx:chart>
    <cx:plotArea>
      <cx:plotAreaRegion>
        <cx:series layoutId="treemap" uniqueId="{88CB29D4-D95F-4625-8CCC-50E5F7AD424C}"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/>
  </cx:chart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_xlchart.v1.14</cx:f>
      </cx:strDim>
      <cx:numDim type="size">
        <cx:f>_xlchart.v1.15</cx:f>
      </cx:numDim>
    </cx:data>
  </cx:chartData>
  <cx:chart>
    <cx:plotArea>
      <cx:plotAreaRegion>
        <cx:series layoutId="treemap" uniqueId="{131BFFE4-E9D1-4764-8B6B-FAEBB4A2CC89}">
          <cx:dataLabels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hartEx7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_xlchart.v1.8</cx:f>
      </cx:strDim>
      <cx:numDim type="size">
        <cx:f>_xlchart.v1.9</cx:f>
      </cx:numDim>
    </cx:data>
  </cx:chartData>
  <cx:chart>
    <cx:plotArea>
      <cx:plotAreaRegion>
        <cx:series layoutId="treemap" uniqueId="{69BDD4CB-B7AB-473B-B271-2BCE8CD9EAAC}"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hartEx8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_xlchart.v1.18</cx:f>
      </cx:strDim>
      <cx:numDim type="size">
        <cx:f>_xlchart.v1.19</cx:f>
      </cx:numDim>
    </cx:data>
  </cx:chartData>
  <cx:chart>
    <cx:plotArea>
      <cx:plotAreaRegion>
        <cx:series layoutId="treemap" uniqueId="{88CB29D4-D95F-4625-8CCC-50E5F7AD424C}"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/>
  </cx:chart>
</cx:chartSpace>
</file>

<file path=xl/charts/chartEx9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_xlchart.v1.16</cx:f>
      </cx:strDim>
      <cx:numDim type="size">
        <cx:f>_xlchart.v1.17</cx:f>
      </cx:numDim>
    </cx:data>
  </cx:chartData>
  <cx:chart>
    <cx:plotArea>
      <cx:plotAreaRegion>
        <cx:series layoutId="treemap" uniqueId="{131BFFE4-E9D1-4764-8B6B-FAEBB4A2CC89}">
          <cx:dataLabels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hartEx10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_xlchart.v1.20</cx:f>
      </cx:strDim>
      <cx:numDim type="size">
        <cx:f>_xlchart.v1.21</cx:f>
      </cx:numDim>
    </cx:data>
  </cx:chartData>
  <cx:chart>
    <cx:plotArea>
      <cx:plotAreaRegion>
        <cx:series layoutId="treemap" uniqueId="{69BDD4CB-B7AB-473B-B271-2BCE8CD9EAAC}"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14/relationships/chartEx" Target="../charts/chartEx3.xml"/><Relationship Id="rId2" Type="http://schemas.microsoft.com/office/2014/relationships/chartEx" Target="../charts/chartEx2.xml"/><Relationship Id="rId1" Type="http://schemas.microsoft.com/office/2014/relationships/chartEx" Target="../charts/chartEx1.xml"/><Relationship Id="rId4" Type="http://schemas.microsoft.com/office/2014/relationships/chartEx" Target="../charts/chartEx4.xml"/></Relationships>
</file>

<file path=xl/drawings/_rels/drawing3.xml.rels><?xml version="1.0" encoding="UTF-8" standalone="yes"?>
<Relationships xmlns="http://schemas.openxmlformats.org/package/2006/relationships"><Relationship Id="rId3" Type="http://schemas.microsoft.com/office/2014/relationships/chartEx" Target="../charts/chartEx7.xml"/><Relationship Id="rId2" Type="http://schemas.microsoft.com/office/2014/relationships/chartEx" Target="../charts/chartEx6.xml"/><Relationship Id="rId1" Type="http://schemas.microsoft.com/office/2014/relationships/chartEx" Target="../charts/chartEx5.xml"/></Relationships>
</file>

<file path=xl/drawings/_rels/drawing4.xml.rels><?xml version="1.0" encoding="UTF-8" standalone="yes"?>
<Relationships xmlns="http://schemas.openxmlformats.org/package/2006/relationships"><Relationship Id="rId3" Type="http://schemas.microsoft.com/office/2014/relationships/chartEx" Target="../charts/chartEx10.xml"/><Relationship Id="rId2" Type="http://schemas.microsoft.com/office/2014/relationships/chartEx" Target="../charts/chartEx9.xml"/><Relationship Id="rId1" Type="http://schemas.microsoft.com/office/2014/relationships/chartEx" Target="../charts/chartEx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42862</xdr:colOff>
      <xdr:row>9</xdr:row>
      <xdr:rowOff>38100</xdr:rowOff>
    </xdr:from>
    <xdr:to>
      <xdr:col>10</xdr:col>
      <xdr:colOff>186862</xdr:colOff>
      <xdr:row>9</xdr:row>
      <xdr:rowOff>146100</xdr:rowOff>
    </xdr:to>
    <xdr:sp macro="" textlink="">
      <xdr:nvSpPr>
        <xdr:cNvPr id="3" name="Flecha arriba 2"/>
        <xdr:cNvSpPr/>
      </xdr:nvSpPr>
      <xdr:spPr>
        <a:xfrm>
          <a:off x="8329612" y="1857375"/>
          <a:ext cx="144000" cy="108000"/>
        </a:xfrm>
        <a:prstGeom prst="up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10</xdr:col>
      <xdr:colOff>42862</xdr:colOff>
      <xdr:row>10</xdr:row>
      <xdr:rowOff>45720</xdr:rowOff>
    </xdr:from>
    <xdr:to>
      <xdr:col>10</xdr:col>
      <xdr:colOff>186862</xdr:colOff>
      <xdr:row>10</xdr:row>
      <xdr:rowOff>153720</xdr:rowOff>
    </xdr:to>
    <xdr:sp macro="" textlink="">
      <xdr:nvSpPr>
        <xdr:cNvPr id="6" name="Flecha arriba 5"/>
        <xdr:cNvSpPr/>
      </xdr:nvSpPr>
      <xdr:spPr>
        <a:xfrm flipV="1">
          <a:off x="8329612" y="2055495"/>
          <a:ext cx="144000" cy="108000"/>
        </a:xfrm>
        <a:prstGeom prst="up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10</xdr:col>
      <xdr:colOff>42862</xdr:colOff>
      <xdr:row>12</xdr:row>
      <xdr:rowOff>60960</xdr:rowOff>
    </xdr:from>
    <xdr:to>
      <xdr:col>10</xdr:col>
      <xdr:colOff>186862</xdr:colOff>
      <xdr:row>12</xdr:row>
      <xdr:rowOff>168960</xdr:rowOff>
    </xdr:to>
    <xdr:sp macro="" textlink="">
      <xdr:nvSpPr>
        <xdr:cNvPr id="4" name="Flecha arriba 3"/>
        <xdr:cNvSpPr/>
      </xdr:nvSpPr>
      <xdr:spPr>
        <a:xfrm>
          <a:off x="8329612" y="2451735"/>
          <a:ext cx="144000" cy="108000"/>
        </a:xfrm>
        <a:prstGeom prst="up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10</xdr:col>
      <xdr:colOff>42862</xdr:colOff>
      <xdr:row>14</xdr:row>
      <xdr:rowOff>47625</xdr:rowOff>
    </xdr:from>
    <xdr:to>
      <xdr:col>10</xdr:col>
      <xdr:colOff>186862</xdr:colOff>
      <xdr:row>14</xdr:row>
      <xdr:rowOff>155625</xdr:rowOff>
    </xdr:to>
    <xdr:sp macro="" textlink="">
      <xdr:nvSpPr>
        <xdr:cNvPr id="5" name="Flecha arriba 4"/>
        <xdr:cNvSpPr/>
      </xdr:nvSpPr>
      <xdr:spPr>
        <a:xfrm>
          <a:off x="8329612" y="2847975"/>
          <a:ext cx="144000" cy="108000"/>
        </a:xfrm>
        <a:prstGeom prst="up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10</xdr:col>
      <xdr:colOff>42862</xdr:colOff>
      <xdr:row>11</xdr:row>
      <xdr:rowOff>53340</xdr:rowOff>
    </xdr:from>
    <xdr:to>
      <xdr:col>10</xdr:col>
      <xdr:colOff>186862</xdr:colOff>
      <xdr:row>11</xdr:row>
      <xdr:rowOff>161340</xdr:rowOff>
    </xdr:to>
    <xdr:sp macro="" textlink="">
      <xdr:nvSpPr>
        <xdr:cNvPr id="7" name="Flecha arriba 6"/>
        <xdr:cNvSpPr/>
      </xdr:nvSpPr>
      <xdr:spPr>
        <a:xfrm flipV="1">
          <a:off x="8329612" y="2253615"/>
          <a:ext cx="144000" cy="108000"/>
        </a:xfrm>
        <a:prstGeom prst="up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10</xdr:col>
      <xdr:colOff>42862</xdr:colOff>
      <xdr:row>13</xdr:row>
      <xdr:rowOff>49530</xdr:rowOff>
    </xdr:from>
    <xdr:to>
      <xdr:col>10</xdr:col>
      <xdr:colOff>186862</xdr:colOff>
      <xdr:row>13</xdr:row>
      <xdr:rowOff>157530</xdr:rowOff>
    </xdr:to>
    <xdr:sp macro="" textlink="">
      <xdr:nvSpPr>
        <xdr:cNvPr id="8" name="Flecha arriba 7"/>
        <xdr:cNvSpPr/>
      </xdr:nvSpPr>
      <xdr:spPr>
        <a:xfrm flipV="1">
          <a:off x="8329612" y="2649855"/>
          <a:ext cx="144000" cy="108000"/>
        </a:xfrm>
        <a:prstGeom prst="up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76200</xdr:colOff>
      <xdr:row>5</xdr:row>
      <xdr:rowOff>152400</xdr:rowOff>
    </xdr:from>
    <xdr:to>
      <xdr:col>11</xdr:col>
      <xdr:colOff>619125</xdr:colOff>
      <xdr:row>26</xdr:row>
      <xdr:rowOff>19051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</xdr:colOff>
      <xdr:row>0</xdr:row>
      <xdr:rowOff>0</xdr:rowOff>
    </xdr:from>
    <xdr:to>
      <xdr:col>14</xdr:col>
      <xdr:colOff>57337</xdr:colOff>
      <xdr:row>9</xdr:row>
      <xdr:rowOff>57150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6</xdr:col>
      <xdr:colOff>4760</xdr:colOff>
      <xdr:row>10</xdr:row>
      <xdr:rowOff>161925</xdr:rowOff>
    </xdr:from>
    <xdr:to>
      <xdr:col>14</xdr:col>
      <xdr:colOff>28760</xdr:colOff>
      <xdr:row>18</xdr:row>
      <xdr:rowOff>77925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6</xdr:col>
      <xdr:colOff>4760</xdr:colOff>
      <xdr:row>19</xdr:row>
      <xdr:rowOff>171449</xdr:rowOff>
    </xdr:from>
    <xdr:to>
      <xdr:col>14</xdr:col>
      <xdr:colOff>28760</xdr:colOff>
      <xdr:row>27</xdr:row>
      <xdr:rowOff>87449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áfico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6</xdr:col>
      <xdr:colOff>14285</xdr:colOff>
      <xdr:row>29</xdr:row>
      <xdr:rowOff>152398</xdr:rowOff>
    </xdr:from>
    <xdr:to>
      <xdr:col>14</xdr:col>
      <xdr:colOff>38285</xdr:colOff>
      <xdr:row>37</xdr:row>
      <xdr:rowOff>68398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Gráfico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14</xdr:col>
      <xdr:colOff>90675</xdr:colOff>
      <xdr:row>9</xdr:row>
      <xdr:rowOff>56700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6</xdr:col>
      <xdr:colOff>47625</xdr:colOff>
      <xdr:row>11</xdr:row>
      <xdr:rowOff>9525</xdr:rowOff>
    </xdr:from>
    <xdr:to>
      <xdr:col>14</xdr:col>
      <xdr:colOff>71625</xdr:colOff>
      <xdr:row>18</xdr:row>
      <xdr:rowOff>116025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6</xdr:col>
      <xdr:colOff>66675</xdr:colOff>
      <xdr:row>20</xdr:row>
      <xdr:rowOff>9525</xdr:rowOff>
    </xdr:from>
    <xdr:to>
      <xdr:col>14</xdr:col>
      <xdr:colOff>90675</xdr:colOff>
      <xdr:row>27</xdr:row>
      <xdr:rowOff>116025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áfico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14</xdr:col>
      <xdr:colOff>90675</xdr:colOff>
      <xdr:row>9</xdr:row>
      <xdr:rowOff>56700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6</xdr:col>
      <xdr:colOff>47625</xdr:colOff>
      <xdr:row>11</xdr:row>
      <xdr:rowOff>9525</xdr:rowOff>
    </xdr:from>
    <xdr:to>
      <xdr:col>14</xdr:col>
      <xdr:colOff>71625</xdr:colOff>
      <xdr:row>18</xdr:row>
      <xdr:rowOff>116025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6</xdr:col>
      <xdr:colOff>66675</xdr:colOff>
      <xdr:row>20</xdr:row>
      <xdr:rowOff>9525</xdr:rowOff>
    </xdr:from>
    <xdr:to>
      <xdr:col>14</xdr:col>
      <xdr:colOff>90675</xdr:colOff>
      <xdr:row>27</xdr:row>
      <xdr:rowOff>116025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áfico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I18"/>
  <sheetViews>
    <sheetView showGridLines="0" showRowColHeaders="0" workbookViewId="0">
      <selection activeCell="C4" sqref="C4"/>
    </sheetView>
  </sheetViews>
  <sheetFormatPr baseColWidth="10" defaultRowHeight="15" x14ac:dyDescent="0.25"/>
  <cols>
    <col min="5" max="5" width="2" bestFit="1" customWidth="1"/>
    <col min="6" max="6" width="9.7109375" bestFit="1" customWidth="1"/>
    <col min="7" max="7" width="12.140625" style="1" bestFit="1" customWidth="1"/>
    <col min="8" max="8" width="11.5703125" bestFit="1" customWidth="1"/>
  </cols>
  <sheetData>
    <row r="2" spans="4:9" ht="38.25" customHeight="1" x14ac:dyDescent="0.35">
      <c r="D2" s="104" t="s">
        <v>15</v>
      </c>
      <c r="E2" s="104"/>
      <c r="F2" s="104"/>
      <c r="G2" s="104"/>
      <c r="H2" s="104"/>
      <c r="I2" s="104"/>
    </row>
    <row r="5" spans="4:9" ht="18.75" x14ac:dyDescent="0.3">
      <c r="D5" s="101" t="s">
        <v>10</v>
      </c>
      <c r="E5" s="101"/>
      <c r="F5" s="101"/>
      <c r="G5" s="101"/>
      <c r="H5" s="101"/>
      <c r="I5" s="101"/>
    </row>
    <row r="6" spans="4:9" x14ac:dyDescent="0.25">
      <c r="F6" s="13" t="s">
        <v>8</v>
      </c>
      <c r="G6" s="11">
        <f>SUM(G11:G17)</f>
        <v>539515</v>
      </c>
    </row>
    <row r="7" spans="4:9" x14ac:dyDescent="0.25">
      <c r="F7" s="13" t="s">
        <v>11</v>
      </c>
      <c r="G7" s="1" t="s">
        <v>16</v>
      </c>
    </row>
    <row r="8" spans="4:9" x14ac:dyDescent="0.25">
      <c r="F8" s="13" t="s">
        <v>12</v>
      </c>
      <c r="G8" s="12" t="s">
        <v>13</v>
      </c>
    </row>
    <row r="9" spans="4:9" ht="15.75" thickBot="1" x14ac:dyDescent="0.3"/>
    <row r="10" spans="4:9" ht="15.75" thickBot="1" x14ac:dyDescent="0.3">
      <c r="E10" s="99" t="s">
        <v>0</v>
      </c>
      <c r="F10" s="100"/>
      <c r="G10" s="9" t="s">
        <v>8</v>
      </c>
      <c r="H10" s="10" t="s">
        <v>9</v>
      </c>
    </row>
    <row r="11" spans="4:9" x14ac:dyDescent="0.25">
      <c r="E11" s="29">
        <v>1</v>
      </c>
      <c r="F11" s="30" t="s">
        <v>1</v>
      </c>
      <c r="G11" s="31">
        <v>106917</v>
      </c>
      <c r="H11" s="32">
        <f>G11/SUM(G$11:G$17)</f>
        <v>0.19817243264784112</v>
      </c>
    </row>
    <row r="12" spans="4:9" x14ac:dyDescent="0.25">
      <c r="E12" s="3">
        <v>2</v>
      </c>
      <c r="F12" s="4" t="s">
        <v>2</v>
      </c>
      <c r="G12" s="5">
        <v>106271</v>
      </c>
      <c r="H12" s="7">
        <f t="shared" ref="H12:H17" si="0">G12/SUM(G$11:G$17)</f>
        <v>0.19697506093435771</v>
      </c>
      <c r="I12" s="45"/>
    </row>
    <row r="13" spans="4:9" x14ac:dyDescent="0.25">
      <c r="E13" s="33">
        <v>3</v>
      </c>
      <c r="F13" s="34" t="s">
        <v>3</v>
      </c>
      <c r="G13" s="35">
        <v>102136</v>
      </c>
      <c r="H13" s="36">
        <f t="shared" si="0"/>
        <v>0.18931076985811329</v>
      </c>
    </row>
    <row r="14" spans="4:9" x14ac:dyDescent="0.25">
      <c r="E14" s="3">
        <v>4</v>
      </c>
      <c r="F14" s="4" t="s">
        <v>4</v>
      </c>
      <c r="G14" s="5">
        <v>92388</v>
      </c>
      <c r="H14" s="7">
        <f t="shared" si="0"/>
        <v>0.17124269019397051</v>
      </c>
    </row>
    <row r="15" spans="4:9" x14ac:dyDescent="0.25">
      <c r="E15" s="33">
        <v>5</v>
      </c>
      <c r="F15" s="34" t="s">
        <v>5</v>
      </c>
      <c r="G15" s="35">
        <v>93866</v>
      </c>
      <c r="H15" s="36">
        <f t="shared" si="0"/>
        <v>0.17398218770562449</v>
      </c>
    </row>
    <row r="16" spans="4:9" x14ac:dyDescent="0.25">
      <c r="E16" s="3">
        <v>6</v>
      </c>
      <c r="F16" s="4" t="s">
        <v>6</v>
      </c>
      <c r="G16" s="5">
        <v>36388</v>
      </c>
      <c r="H16" s="7">
        <f t="shared" si="0"/>
        <v>6.7445761470950757E-2</v>
      </c>
    </row>
    <row r="17" spans="5:8" ht="15.75" thickBot="1" x14ac:dyDescent="0.3">
      <c r="E17" s="37">
        <v>7</v>
      </c>
      <c r="F17" s="38" t="s">
        <v>7</v>
      </c>
      <c r="G17" s="39">
        <v>1549</v>
      </c>
      <c r="H17" s="40">
        <f t="shared" si="0"/>
        <v>2.8710971891421E-3</v>
      </c>
    </row>
    <row r="18" spans="5:8" ht="15.75" thickBot="1" x14ac:dyDescent="0.3">
      <c r="E18" s="102" t="s">
        <v>14</v>
      </c>
      <c r="F18" s="103"/>
      <c r="G18" s="6">
        <f>SUM(G11:G17)</f>
        <v>539515</v>
      </c>
      <c r="H18" s="8">
        <f>SUM(H11:H17)</f>
        <v>1</v>
      </c>
    </row>
  </sheetData>
  <mergeCells count="4">
    <mergeCell ref="E10:F10"/>
    <mergeCell ref="D5:I5"/>
    <mergeCell ref="E18:F18"/>
    <mergeCell ref="D2:I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4"/>
  <sheetViews>
    <sheetView showGridLines="0" showRowColHeaders="0" tabSelected="1" workbookViewId="0">
      <selection activeCell="E34" sqref="E34"/>
    </sheetView>
  </sheetViews>
  <sheetFormatPr baseColWidth="10" defaultRowHeight="15" x14ac:dyDescent="0.25"/>
  <cols>
    <col min="2" max="2" width="19.140625" bestFit="1" customWidth="1"/>
    <col min="3" max="3" width="9.7109375" bestFit="1" customWidth="1"/>
    <col min="4" max="4" width="9" bestFit="1" customWidth="1"/>
    <col min="5" max="5" width="10.5703125" customWidth="1"/>
    <col min="7" max="7" width="20.85546875" customWidth="1"/>
    <col min="10" max="10" width="9.28515625" bestFit="1" customWidth="1"/>
  </cols>
  <sheetData>
    <row r="1" spans="2:11" ht="21" x14ac:dyDescent="0.35">
      <c r="B1" s="107" t="s">
        <v>27</v>
      </c>
      <c r="C1" s="107"/>
      <c r="D1" s="107"/>
      <c r="E1" s="107"/>
      <c r="F1" s="107"/>
      <c r="G1" s="107"/>
      <c r="H1" s="107"/>
      <c r="I1" s="107"/>
      <c r="J1" s="107"/>
      <c r="K1" s="107"/>
    </row>
    <row r="2" spans="2:11" x14ac:dyDescent="0.25">
      <c r="E2" s="13" t="s">
        <v>26</v>
      </c>
      <c r="F2" s="52">
        <v>60858</v>
      </c>
    </row>
    <row r="3" spans="2:11" x14ac:dyDescent="0.25">
      <c r="E3" s="13" t="s">
        <v>11</v>
      </c>
      <c r="F3" t="s">
        <v>28</v>
      </c>
    </row>
    <row r="4" spans="2:11" x14ac:dyDescent="0.25">
      <c r="E4" s="13" t="s">
        <v>12</v>
      </c>
      <c r="F4" t="s">
        <v>29</v>
      </c>
    </row>
    <row r="6" spans="2:11" ht="15.75" thickBot="1" x14ac:dyDescent="0.3"/>
    <row r="7" spans="2:11" x14ac:dyDescent="0.25">
      <c r="D7" s="105" t="s">
        <v>9</v>
      </c>
      <c r="E7" s="106"/>
    </row>
    <row r="8" spans="2:11" ht="15.75" thickBot="1" x14ac:dyDescent="0.3">
      <c r="D8" s="43" t="s">
        <v>17</v>
      </c>
      <c r="E8" s="44" t="s">
        <v>18</v>
      </c>
    </row>
    <row r="9" spans="2:11" ht="15.75" thickBot="1" x14ac:dyDescent="0.3">
      <c r="B9" s="17" t="s">
        <v>19</v>
      </c>
      <c r="C9" s="18" t="s">
        <v>26</v>
      </c>
      <c r="D9" s="41">
        <f>SUM(C10:C14)</f>
        <v>66407</v>
      </c>
      <c r="E9" s="42">
        <f>SUM(C11:C14)</f>
        <v>5549</v>
      </c>
      <c r="G9" s="53" t="s">
        <v>19</v>
      </c>
      <c r="H9" s="60" t="s">
        <v>30</v>
      </c>
      <c r="I9" s="61" t="s">
        <v>31</v>
      </c>
      <c r="J9" s="62" t="s">
        <v>32</v>
      </c>
    </row>
    <row r="10" spans="2:11" x14ac:dyDescent="0.25">
      <c r="B10" s="19" t="s">
        <v>20</v>
      </c>
      <c r="C10" s="20">
        <v>60858</v>
      </c>
      <c r="D10" s="21">
        <f>C10/$D$9</f>
        <v>0.91643953197705064</v>
      </c>
      <c r="E10" s="22" t="s">
        <v>25</v>
      </c>
      <c r="G10" s="54" t="s">
        <v>20</v>
      </c>
      <c r="H10" s="73">
        <v>5412</v>
      </c>
      <c r="I10" s="74">
        <v>7409</v>
      </c>
      <c r="J10" s="98">
        <v>0.64462484800800723</v>
      </c>
    </row>
    <row r="11" spans="2:11" x14ac:dyDescent="0.25">
      <c r="B11" s="16" t="s">
        <v>21</v>
      </c>
      <c r="C11" s="14">
        <v>1293</v>
      </c>
      <c r="D11" s="15">
        <f>C11/$D$9</f>
        <v>1.9470838917583989E-2</v>
      </c>
      <c r="E11" s="48">
        <f>C11/E$9</f>
        <v>0.23301495765002703</v>
      </c>
      <c r="G11" s="55" t="s">
        <v>21</v>
      </c>
      <c r="H11" s="75">
        <v>139</v>
      </c>
      <c r="I11" s="76">
        <v>184</v>
      </c>
      <c r="J11" s="64">
        <f>-2.68230784779045/100</f>
        <v>-2.6823078477904501E-2</v>
      </c>
    </row>
    <row r="12" spans="2:11" x14ac:dyDescent="0.25">
      <c r="B12" s="23" t="s">
        <v>22</v>
      </c>
      <c r="C12" s="24">
        <v>496</v>
      </c>
      <c r="D12" s="25">
        <f>C12/$D$9</f>
        <v>7.4690921137831852E-3</v>
      </c>
      <c r="E12" s="49">
        <f>C12/E$9</f>
        <v>8.9385474860335198E-2</v>
      </c>
      <c r="G12" s="56" t="s">
        <v>22</v>
      </c>
      <c r="H12" s="77">
        <v>24</v>
      </c>
      <c r="I12" s="78">
        <v>25</v>
      </c>
      <c r="J12" s="65">
        <f>-23.4196149843913/100</f>
        <v>-0.23419614984391299</v>
      </c>
    </row>
    <row r="13" spans="2:11" ht="16.5" customHeight="1" x14ac:dyDescent="0.25">
      <c r="B13" s="16" t="s">
        <v>23</v>
      </c>
      <c r="C13" s="14">
        <v>439</v>
      </c>
      <c r="D13" s="15">
        <f>C13/$D$9</f>
        <v>6.6107488668363272E-3</v>
      </c>
      <c r="E13" s="50">
        <f>C13/E$9</f>
        <v>7.9113353757433766E-2</v>
      </c>
      <c r="G13" s="55" t="s">
        <v>23</v>
      </c>
      <c r="H13" s="75">
        <v>18</v>
      </c>
      <c r="I13" s="76">
        <v>28</v>
      </c>
      <c r="J13" s="64">
        <f>14.360041623309/100</f>
        <v>0.14360041623309</v>
      </c>
    </row>
    <row r="14" spans="2:11" ht="15.75" thickBot="1" x14ac:dyDescent="0.3">
      <c r="B14" s="26" t="s">
        <v>24</v>
      </c>
      <c r="C14" s="27">
        <v>3321</v>
      </c>
      <c r="D14" s="28">
        <f>C14/$D$9</f>
        <v>5.0009788124745887E-2</v>
      </c>
      <c r="E14" s="51">
        <f>C14/E$9</f>
        <v>0.59848621373220401</v>
      </c>
      <c r="G14" s="57" t="s">
        <v>24</v>
      </c>
      <c r="H14" s="79">
        <v>59</v>
      </c>
      <c r="I14" s="80">
        <v>42</v>
      </c>
      <c r="J14" s="66">
        <f>-47.6657436639094/100</f>
        <v>-0.47665743663909405</v>
      </c>
    </row>
    <row r="15" spans="2:11" ht="15.75" thickBot="1" x14ac:dyDescent="0.3">
      <c r="B15" s="46" t="s">
        <v>14</v>
      </c>
      <c r="C15" s="47">
        <f>SUM(C10:C14)</f>
        <v>66407</v>
      </c>
      <c r="G15" s="58" t="s">
        <v>14</v>
      </c>
      <c r="H15" s="81">
        <f>SUM(H10:H14)</f>
        <v>5652</v>
      </c>
      <c r="I15" s="82">
        <f>SUM(I10:I14)</f>
        <v>7688</v>
      </c>
      <c r="J15" s="63">
        <f>I15/H15-1</f>
        <v>0.36022646850672335</v>
      </c>
    </row>
    <row r="16" spans="2:11" ht="15.75" thickBot="1" x14ac:dyDescent="0.3">
      <c r="G16" s="69"/>
      <c r="H16" s="70"/>
      <c r="I16" s="70"/>
      <c r="J16" s="71"/>
    </row>
    <row r="17" spans="7:10" ht="15.75" thickBot="1" x14ac:dyDescent="0.3">
      <c r="G17" s="83" t="s">
        <v>19</v>
      </c>
      <c r="H17" s="84" t="s">
        <v>30</v>
      </c>
      <c r="I17" s="85" t="s">
        <v>31</v>
      </c>
      <c r="J17" s="86" t="s">
        <v>32</v>
      </c>
    </row>
    <row r="18" spans="7:10" x14ac:dyDescent="0.25">
      <c r="G18" s="87" t="s">
        <v>20</v>
      </c>
      <c r="H18" s="92">
        <f t="shared" ref="H18:I22" si="0">H10/H$15</f>
        <v>0.9575371549893843</v>
      </c>
      <c r="I18" s="92">
        <f t="shared" si="0"/>
        <v>0.96370967741935487</v>
      </c>
      <c r="J18" s="93">
        <f>I18/H18-1</f>
        <v>6.4462484800802411E-3</v>
      </c>
    </row>
    <row r="19" spans="7:10" x14ac:dyDescent="0.25">
      <c r="G19" s="88" t="s">
        <v>21</v>
      </c>
      <c r="H19" s="59">
        <f t="shared" si="0"/>
        <v>2.4593064401981599E-2</v>
      </c>
      <c r="I19" s="59">
        <f t="shared" si="0"/>
        <v>2.3933402705515087E-2</v>
      </c>
      <c r="J19" s="89">
        <f>I19/H19-1</f>
        <v>-2.6823078477904549E-2</v>
      </c>
    </row>
    <row r="20" spans="7:10" x14ac:dyDescent="0.25">
      <c r="G20" s="90" t="s">
        <v>22</v>
      </c>
      <c r="H20" s="94">
        <f t="shared" si="0"/>
        <v>4.246284501061571E-3</v>
      </c>
      <c r="I20" s="94">
        <f t="shared" si="0"/>
        <v>3.2518210197710717E-3</v>
      </c>
      <c r="J20" s="95">
        <f>I20/H20-1</f>
        <v>-0.23419614984391257</v>
      </c>
    </row>
    <row r="21" spans="7:10" x14ac:dyDescent="0.25">
      <c r="G21" s="88" t="s">
        <v>23</v>
      </c>
      <c r="H21" s="59">
        <f t="shared" si="0"/>
        <v>3.1847133757961785E-3</v>
      </c>
      <c r="I21" s="59">
        <f t="shared" si="0"/>
        <v>3.6420395421436005E-3</v>
      </c>
      <c r="J21" s="89">
        <f>I21/H21-1</f>
        <v>0.14360041623309061</v>
      </c>
    </row>
    <row r="22" spans="7:10" ht="15.75" thickBot="1" x14ac:dyDescent="0.3">
      <c r="G22" s="91" t="s">
        <v>24</v>
      </c>
      <c r="H22" s="96">
        <f t="shared" si="0"/>
        <v>1.0438782731776362E-2</v>
      </c>
      <c r="I22" s="96">
        <f t="shared" si="0"/>
        <v>5.4630593132154008E-3</v>
      </c>
      <c r="J22" s="97">
        <f>I22/H22-1</f>
        <v>-0.4766574366390941</v>
      </c>
    </row>
    <row r="23" spans="7:10" x14ac:dyDescent="0.25">
      <c r="J23" s="72"/>
    </row>
    <row r="24" spans="7:10" x14ac:dyDescent="0.25">
      <c r="J24" s="72"/>
    </row>
  </sheetData>
  <mergeCells count="2">
    <mergeCell ref="D7:E7"/>
    <mergeCell ref="B1:K1"/>
  </mergeCells>
  <pageMargins left="0.25" right="0.25" top="0.75" bottom="0.75" header="0.3" footer="0.3"/>
  <pageSetup scale="8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37"/>
  <sheetViews>
    <sheetView showGridLines="0" showRowColHeaders="0" workbookViewId="0">
      <selection activeCell="A22" sqref="A22"/>
    </sheetView>
  </sheetViews>
  <sheetFormatPr baseColWidth="10" defaultRowHeight="15" x14ac:dyDescent="0.25"/>
  <cols>
    <col min="2" max="2" width="3.7109375" bestFit="1" customWidth="1"/>
    <col min="3" max="3" width="19.140625" bestFit="1" customWidth="1"/>
  </cols>
  <sheetData>
    <row r="3" spans="2:6" x14ac:dyDescent="0.25">
      <c r="E3" s="67" t="s">
        <v>17</v>
      </c>
      <c r="F3" s="67" t="s">
        <v>18</v>
      </c>
    </row>
    <row r="4" spans="2:6" x14ac:dyDescent="0.25">
      <c r="C4" s="68" t="s">
        <v>14</v>
      </c>
      <c r="E4" s="2">
        <f>SUM(D5:D9)</f>
        <v>13569</v>
      </c>
      <c r="F4" s="2">
        <f>SUM(D6:D9)</f>
        <v>1597</v>
      </c>
    </row>
    <row r="5" spans="2:6" x14ac:dyDescent="0.25">
      <c r="B5" s="108">
        <v>290151</v>
      </c>
      <c r="C5" s="109" t="s">
        <v>20</v>
      </c>
      <c r="D5" s="110">
        <v>11972</v>
      </c>
      <c r="E5" s="111">
        <f>D5/E$4</f>
        <v>0.8823052546245117</v>
      </c>
      <c r="F5" s="112" t="s">
        <v>33</v>
      </c>
    </row>
    <row r="6" spans="2:6" x14ac:dyDescent="0.25">
      <c r="B6" s="108"/>
      <c r="C6" s="109" t="s">
        <v>21</v>
      </c>
      <c r="D6" s="110">
        <v>372</v>
      </c>
      <c r="E6" s="111">
        <f>D6/E$4</f>
        <v>2.7415432235242097E-2</v>
      </c>
      <c r="F6" s="111">
        <f>D6/F$4</f>
        <v>0.23293675641828429</v>
      </c>
    </row>
    <row r="7" spans="2:6" x14ac:dyDescent="0.25">
      <c r="B7" s="108"/>
      <c r="C7" s="109" t="s">
        <v>22</v>
      </c>
      <c r="D7" s="110">
        <v>92</v>
      </c>
      <c r="E7" s="111">
        <f>D7/E$4</f>
        <v>6.7801606603286905E-3</v>
      </c>
      <c r="F7" s="111">
        <f>D7/F$4</f>
        <v>5.7608015028177834E-2</v>
      </c>
    </row>
    <row r="8" spans="2:6" x14ac:dyDescent="0.25">
      <c r="B8" s="108"/>
      <c r="C8" s="109" t="s">
        <v>23</v>
      </c>
      <c r="D8" s="110">
        <v>99</v>
      </c>
      <c r="E8" s="111">
        <f>D8/E$4</f>
        <v>7.2960424497015251E-3</v>
      </c>
      <c r="F8" s="111">
        <f>D8/F$4</f>
        <v>6.1991233562930494E-2</v>
      </c>
    </row>
    <row r="9" spans="2:6" x14ac:dyDescent="0.25">
      <c r="B9" s="108"/>
      <c r="C9" s="109" t="s">
        <v>24</v>
      </c>
      <c r="D9" s="110">
        <v>1034</v>
      </c>
      <c r="E9" s="111">
        <f>D9/E$4</f>
        <v>7.6203110030215931E-2</v>
      </c>
      <c r="F9" s="111">
        <f>D9/F$4</f>
        <v>0.64746399499060736</v>
      </c>
    </row>
    <row r="12" spans="2:6" x14ac:dyDescent="0.25">
      <c r="E12" s="67" t="s">
        <v>17</v>
      </c>
      <c r="F12" s="67" t="s">
        <v>18</v>
      </c>
    </row>
    <row r="13" spans="2:6" x14ac:dyDescent="0.25">
      <c r="C13" s="68" t="s">
        <v>14</v>
      </c>
      <c r="E13" s="2">
        <f>SUM(D14:D18)</f>
        <v>5418</v>
      </c>
      <c r="F13" s="2">
        <f>SUM(D15:D18)</f>
        <v>651</v>
      </c>
    </row>
    <row r="14" spans="2:6" ht="15" customHeight="1" x14ac:dyDescent="0.25">
      <c r="B14" s="108">
        <v>290152</v>
      </c>
      <c r="C14" s="109" t="s">
        <v>20</v>
      </c>
      <c r="D14" s="110">
        <v>4767</v>
      </c>
      <c r="E14" s="111">
        <f>D14/E$13</f>
        <v>0.87984496124031009</v>
      </c>
      <c r="F14" s="112" t="s">
        <v>33</v>
      </c>
    </row>
    <row r="15" spans="2:6" x14ac:dyDescent="0.25">
      <c r="B15" s="108"/>
      <c r="C15" s="109" t="s">
        <v>21</v>
      </c>
      <c r="D15" s="110">
        <v>149</v>
      </c>
      <c r="E15" s="111">
        <f>D15/E$13</f>
        <v>2.7500922849760058E-2</v>
      </c>
      <c r="F15" s="111">
        <f>D15/F$13</f>
        <v>0.22887864823348694</v>
      </c>
    </row>
    <row r="16" spans="2:6" x14ac:dyDescent="0.25">
      <c r="B16" s="108"/>
      <c r="C16" s="109" t="s">
        <v>22</v>
      </c>
      <c r="D16" s="110">
        <v>27</v>
      </c>
      <c r="E16" s="111">
        <f>D16/E$13</f>
        <v>4.9833887043189366E-3</v>
      </c>
      <c r="F16" s="111">
        <f>D16/F$13</f>
        <v>4.1474654377880185E-2</v>
      </c>
    </row>
    <row r="17" spans="2:6" x14ac:dyDescent="0.25">
      <c r="B17" s="108"/>
      <c r="C17" s="109" t="s">
        <v>23</v>
      </c>
      <c r="D17" s="110">
        <v>20</v>
      </c>
      <c r="E17" s="111">
        <f>D17/E$13</f>
        <v>3.6913990402362494E-3</v>
      </c>
      <c r="F17" s="111">
        <f>D17/F$13</f>
        <v>3.0721966205837174E-2</v>
      </c>
    </row>
    <row r="18" spans="2:6" x14ac:dyDescent="0.25">
      <c r="B18" s="108"/>
      <c r="C18" s="109" t="s">
        <v>24</v>
      </c>
      <c r="D18" s="110">
        <v>455</v>
      </c>
      <c r="E18" s="111">
        <f>D18/E$13</f>
        <v>8.3979328165374678E-2</v>
      </c>
      <c r="F18" s="111">
        <f>D18/F$13</f>
        <v>0.69892473118279574</v>
      </c>
    </row>
    <row r="21" spans="2:6" x14ac:dyDescent="0.25">
      <c r="E21" s="67" t="s">
        <v>17</v>
      </c>
      <c r="F21" s="67" t="s">
        <v>18</v>
      </c>
    </row>
    <row r="22" spans="2:6" x14ac:dyDescent="0.25">
      <c r="C22" s="68" t="s">
        <v>14</v>
      </c>
      <c r="E22" s="2">
        <f>SUM(D23:D27)</f>
        <v>2163</v>
      </c>
      <c r="F22" s="2">
        <f>SUM(D24:D27)</f>
        <v>48</v>
      </c>
    </row>
    <row r="23" spans="2:6" ht="15" customHeight="1" x14ac:dyDescent="0.25">
      <c r="B23" s="108">
        <v>290153</v>
      </c>
      <c r="C23" s="109" t="s">
        <v>20</v>
      </c>
      <c r="D23" s="110">
        <v>2115</v>
      </c>
      <c r="E23" s="111">
        <f>D23/E$22</f>
        <v>0.97780859916782248</v>
      </c>
      <c r="F23" s="112" t="s">
        <v>33</v>
      </c>
    </row>
    <row r="24" spans="2:6" x14ac:dyDescent="0.25">
      <c r="B24" s="108"/>
      <c r="C24" s="109" t="s">
        <v>21</v>
      </c>
      <c r="D24" s="110">
        <v>7</v>
      </c>
      <c r="E24" s="111">
        <f>D24/E$22</f>
        <v>3.2362459546925568E-3</v>
      </c>
      <c r="F24" s="111">
        <f>D24/F$22</f>
        <v>0.14583333333333334</v>
      </c>
    </row>
    <row r="25" spans="2:6" x14ac:dyDescent="0.25">
      <c r="B25" s="108"/>
      <c r="C25" s="109" t="s">
        <v>22</v>
      </c>
      <c r="D25" s="110">
        <v>3</v>
      </c>
      <c r="E25" s="111">
        <f>D25/E$22</f>
        <v>1.3869625520110957E-3</v>
      </c>
      <c r="F25" s="111">
        <f>D25/F$22</f>
        <v>6.25E-2</v>
      </c>
    </row>
    <row r="26" spans="2:6" x14ac:dyDescent="0.25">
      <c r="B26" s="108"/>
      <c r="C26" s="109" t="s">
        <v>23</v>
      </c>
      <c r="D26" s="110">
        <v>5</v>
      </c>
      <c r="E26" s="111">
        <f>D26/E$22</f>
        <v>2.3116042533518262E-3</v>
      </c>
      <c r="F26" s="111">
        <f>D26/F$22</f>
        <v>0.10416666666666667</v>
      </c>
    </row>
    <row r="27" spans="2:6" x14ac:dyDescent="0.25">
      <c r="B27" s="108"/>
      <c r="C27" s="109" t="s">
        <v>24</v>
      </c>
      <c r="D27" s="110">
        <v>33</v>
      </c>
      <c r="E27" s="111">
        <f>D27/E$22</f>
        <v>1.5256588072122053E-2</v>
      </c>
      <c r="F27" s="111">
        <f>D27/F$22</f>
        <v>0.6875</v>
      </c>
    </row>
    <row r="31" spans="2:6" x14ac:dyDescent="0.25">
      <c r="E31" s="67" t="s">
        <v>17</v>
      </c>
      <c r="F31" s="67" t="s">
        <v>18</v>
      </c>
    </row>
    <row r="32" spans="2:6" x14ac:dyDescent="0.25">
      <c r="C32" s="68" t="s">
        <v>14</v>
      </c>
      <c r="E32" s="2">
        <f>SUM(D33:D37)</f>
        <v>2604</v>
      </c>
      <c r="F32" s="2">
        <f>SUM(D34:D37)</f>
        <v>89</v>
      </c>
    </row>
    <row r="33" spans="2:6" ht="15" customHeight="1" x14ac:dyDescent="0.25">
      <c r="B33" s="108">
        <v>290154</v>
      </c>
      <c r="C33" s="109" t="s">
        <v>20</v>
      </c>
      <c r="D33" s="110">
        <v>2515</v>
      </c>
      <c r="E33" s="111">
        <f>D33/E$32</f>
        <v>0.96582181259600619</v>
      </c>
      <c r="F33" s="112" t="s">
        <v>33</v>
      </c>
    </row>
    <row r="34" spans="2:6" x14ac:dyDescent="0.25">
      <c r="B34" s="108"/>
      <c r="C34" s="109" t="s">
        <v>21</v>
      </c>
      <c r="D34" s="110">
        <v>16</v>
      </c>
      <c r="E34" s="111">
        <f t="shared" ref="E34:E37" si="0">D34/E$32</f>
        <v>6.1443932411674347E-3</v>
      </c>
      <c r="F34" s="111">
        <f>D34/F$32</f>
        <v>0.1797752808988764</v>
      </c>
    </row>
    <row r="35" spans="2:6" x14ac:dyDescent="0.25">
      <c r="B35" s="108"/>
      <c r="C35" s="109" t="s">
        <v>22</v>
      </c>
      <c r="D35" s="110">
        <v>1</v>
      </c>
      <c r="E35" s="111">
        <f t="shared" si="0"/>
        <v>3.8402457757296467E-4</v>
      </c>
      <c r="F35" s="111">
        <f t="shared" ref="F35:F37" si="1">D35/F$32</f>
        <v>1.1235955056179775E-2</v>
      </c>
    </row>
    <row r="36" spans="2:6" x14ac:dyDescent="0.25">
      <c r="B36" s="108"/>
      <c r="C36" s="109" t="s">
        <v>23</v>
      </c>
      <c r="D36" s="110">
        <v>6</v>
      </c>
      <c r="E36" s="111">
        <f t="shared" si="0"/>
        <v>2.304147465437788E-3</v>
      </c>
      <c r="F36" s="111">
        <f t="shared" si="1"/>
        <v>6.741573033707865E-2</v>
      </c>
    </row>
    <row r="37" spans="2:6" x14ac:dyDescent="0.25">
      <c r="B37" s="108"/>
      <c r="C37" s="109" t="s">
        <v>24</v>
      </c>
      <c r="D37" s="110">
        <v>66</v>
      </c>
      <c r="E37" s="111">
        <f t="shared" si="0"/>
        <v>2.5345622119815669E-2</v>
      </c>
      <c r="F37" s="111">
        <f t="shared" si="1"/>
        <v>0.7415730337078652</v>
      </c>
    </row>
  </sheetData>
  <mergeCells count="4">
    <mergeCell ref="B5:B9"/>
    <mergeCell ref="B14:B18"/>
    <mergeCell ref="B23:B27"/>
    <mergeCell ref="B33:B3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7"/>
  <sheetViews>
    <sheetView showGridLines="0" showRowColHeaders="0" workbookViewId="0">
      <selection activeCell="F22" sqref="F22"/>
    </sheetView>
  </sheetViews>
  <sheetFormatPr baseColWidth="10" defaultRowHeight="15" x14ac:dyDescent="0.25"/>
  <cols>
    <col min="2" max="2" width="3.7109375" bestFit="1" customWidth="1"/>
    <col min="3" max="3" width="19.140625" bestFit="1" customWidth="1"/>
    <col min="4" max="4" width="11.42578125" style="1"/>
  </cols>
  <sheetData>
    <row r="3" spans="2:6" x14ac:dyDescent="0.25">
      <c r="E3" s="67" t="s">
        <v>17</v>
      </c>
      <c r="F3" s="67" t="s">
        <v>18</v>
      </c>
    </row>
    <row r="4" spans="2:6" x14ac:dyDescent="0.25">
      <c r="C4" s="68" t="s">
        <v>14</v>
      </c>
      <c r="E4" s="2">
        <f>SUM(D5:D9)</f>
        <v>18109</v>
      </c>
      <c r="F4" s="2">
        <f>SUM(D6:D9)</f>
        <v>1721</v>
      </c>
    </row>
    <row r="5" spans="2:6" x14ac:dyDescent="0.25">
      <c r="B5" s="108">
        <v>290251</v>
      </c>
      <c r="C5" s="109" t="s">
        <v>20</v>
      </c>
      <c r="D5" s="110">
        <v>16388</v>
      </c>
      <c r="E5" s="111">
        <f>D5/E$4</f>
        <v>0.90496438235131704</v>
      </c>
      <c r="F5" s="112" t="s">
        <v>33</v>
      </c>
    </row>
    <row r="6" spans="2:6" x14ac:dyDescent="0.25">
      <c r="B6" s="108"/>
      <c r="C6" s="109" t="s">
        <v>21</v>
      </c>
      <c r="D6" s="110">
        <v>463</v>
      </c>
      <c r="E6" s="111">
        <f>D6/E$4</f>
        <v>2.5567397426693908E-2</v>
      </c>
      <c r="F6" s="111">
        <f>D6/F$4</f>
        <v>0.26902963393375945</v>
      </c>
    </row>
    <row r="7" spans="2:6" x14ac:dyDescent="0.25">
      <c r="B7" s="108"/>
      <c r="C7" s="109" t="s">
        <v>22</v>
      </c>
      <c r="D7" s="110">
        <v>147</v>
      </c>
      <c r="E7" s="111">
        <f>D7/E$4</f>
        <v>8.1175106300734445E-3</v>
      </c>
      <c r="F7" s="111">
        <f>D7/F$4</f>
        <v>8.5415456130156886E-2</v>
      </c>
    </row>
    <row r="8" spans="2:6" x14ac:dyDescent="0.25">
      <c r="B8" s="108"/>
      <c r="C8" s="109" t="s">
        <v>23</v>
      </c>
      <c r="D8" s="110">
        <v>125</v>
      </c>
      <c r="E8" s="111">
        <f>D8/E$4</f>
        <v>6.9026450935998672E-3</v>
      </c>
      <c r="F8" s="111">
        <f>D8/F$4</f>
        <v>7.2632190586868095E-2</v>
      </c>
    </row>
    <row r="9" spans="2:6" x14ac:dyDescent="0.25">
      <c r="B9" s="108"/>
      <c r="C9" s="109" t="s">
        <v>24</v>
      </c>
      <c r="D9" s="110">
        <v>986</v>
      </c>
      <c r="E9" s="111">
        <f>D9/E$4</f>
        <v>5.4448064498315754E-2</v>
      </c>
      <c r="F9" s="111">
        <f>D9/F$4</f>
        <v>0.57292271934921557</v>
      </c>
    </row>
    <row r="12" spans="2:6" x14ac:dyDescent="0.25">
      <c r="E12" s="67" t="s">
        <v>17</v>
      </c>
      <c r="F12" s="67" t="s">
        <v>18</v>
      </c>
    </row>
    <row r="13" spans="2:6" x14ac:dyDescent="0.25">
      <c r="C13" s="68" t="s">
        <v>14</v>
      </c>
      <c r="E13" s="2">
        <f>SUM(D14:D18)</f>
        <v>4753</v>
      </c>
      <c r="F13" s="2">
        <f>SUM(D15:D18)</f>
        <v>472</v>
      </c>
    </row>
    <row r="14" spans="2:6" ht="15" customHeight="1" x14ac:dyDescent="0.25">
      <c r="B14" s="108">
        <v>290253</v>
      </c>
      <c r="C14" s="109" t="s">
        <v>20</v>
      </c>
      <c r="D14" s="110">
        <v>4281</v>
      </c>
      <c r="E14" s="111">
        <f>D14/E$13</f>
        <v>0.90069429833789183</v>
      </c>
      <c r="F14" s="112" t="s">
        <v>33</v>
      </c>
    </row>
    <row r="15" spans="2:6" x14ac:dyDescent="0.25">
      <c r="B15" s="108"/>
      <c r="C15" s="109" t="s">
        <v>21</v>
      </c>
      <c r="D15" s="110">
        <v>99</v>
      </c>
      <c r="E15" s="111">
        <f t="shared" ref="E15:E18" si="0">D15/E$13</f>
        <v>2.0828950136755734E-2</v>
      </c>
      <c r="F15" s="111">
        <f>D15/F$13</f>
        <v>0.2097457627118644</v>
      </c>
    </row>
    <row r="16" spans="2:6" x14ac:dyDescent="0.25">
      <c r="B16" s="108"/>
      <c r="C16" s="109" t="s">
        <v>22</v>
      </c>
      <c r="D16" s="110">
        <v>82</v>
      </c>
      <c r="E16" s="111">
        <f t="shared" si="0"/>
        <v>1.7252261729434042E-2</v>
      </c>
      <c r="F16" s="111">
        <f t="shared" ref="F16:F18" si="1">D16/F$13</f>
        <v>0.17372881355932204</v>
      </c>
    </row>
    <row r="17" spans="2:6" x14ac:dyDescent="0.25">
      <c r="B17" s="108"/>
      <c r="C17" s="109" t="s">
        <v>23</v>
      </c>
      <c r="D17" s="110">
        <v>117</v>
      </c>
      <c r="E17" s="111">
        <f t="shared" si="0"/>
        <v>2.4616031979802229E-2</v>
      </c>
      <c r="F17" s="111">
        <f t="shared" si="1"/>
        <v>0.2478813559322034</v>
      </c>
    </row>
    <row r="18" spans="2:6" x14ac:dyDescent="0.25">
      <c r="B18" s="108"/>
      <c r="C18" s="109" t="s">
        <v>24</v>
      </c>
      <c r="D18" s="110">
        <v>174</v>
      </c>
      <c r="E18" s="111">
        <f t="shared" si="0"/>
        <v>3.6608457816116137E-2</v>
      </c>
      <c r="F18" s="111">
        <f t="shared" si="1"/>
        <v>0.36864406779661019</v>
      </c>
    </row>
    <row r="21" spans="2:6" x14ac:dyDescent="0.25">
      <c r="E21" s="67" t="s">
        <v>17</v>
      </c>
      <c r="F21" s="67" t="s">
        <v>18</v>
      </c>
    </row>
    <row r="22" spans="2:6" x14ac:dyDescent="0.25">
      <c r="C22" s="68" t="s">
        <v>14</v>
      </c>
      <c r="E22" s="2">
        <f>SUM(D23:D27)</f>
        <v>2578</v>
      </c>
      <c r="F22" s="2">
        <f>SUM(D24:D27)</f>
        <v>105</v>
      </c>
    </row>
    <row r="23" spans="2:6" ht="15" customHeight="1" x14ac:dyDescent="0.25">
      <c r="B23" s="108">
        <v>290254</v>
      </c>
      <c r="C23" s="109" t="s">
        <v>20</v>
      </c>
      <c r="D23" s="110">
        <v>2473</v>
      </c>
      <c r="E23" s="111">
        <f>D23/E$22</f>
        <v>0.95927075252133431</v>
      </c>
      <c r="F23" s="112" t="s">
        <v>33</v>
      </c>
    </row>
    <row r="24" spans="2:6" x14ac:dyDescent="0.25">
      <c r="B24" s="108"/>
      <c r="C24" s="109" t="s">
        <v>21</v>
      </c>
      <c r="D24" s="110">
        <v>44</v>
      </c>
      <c r="E24" s="111">
        <f t="shared" ref="E24:E27" si="2">D24/E$22</f>
        <v>1.7067494181536073E-2</v>
      </c>
      <c r="F24" s="111">
        <f>D24/F$22</f>
        <v>0.41904761904761906</v>
      </c>
    </row>
    <row r="25" spans="2:6" x14ac:dyDescent="0.25">
      <c r="B25" s="108"/>
      <c r="C25" s="109" t="s">
        <v>22</v>
      </c>
      <c r="D25" s="110">
        <v>15</v>
      </c>
      <c r="E25" s="111">
        <f t="shared" si="2"/>
        <v>5.8184639255236615E-3</v>
      </c>
      <c r="F25" s="111">
        <f t="shared" ref="F25:F27" si="3">D25/F$22</f>
        <v>0.14285714285714285</v>
      </c>
    </row>
    <row r="26" spans="2:6" x14ac:dyDescent="0.25">
      <c r="B26" s="108"/>
      <c r="C26" s="109" t="s">
        <v>23</v>
      </c>
      <c r="D26" s="110">
        <v>8</v>
      </c>
      <c r="E26" s="111">
        <f t="shared" si="2"/>
        <v>3.1031807602792862E-3</v>
      </c>
      <c r="F26" s="111">
        <f t="shared" si="3"/>
        <v>7.6190476190476197E-2</v>
      </c>
    </row>
    <row r="27" spans="2:6" x14ac:dyDescent="0.25">
      <c r="B27" s="108"/>
      <c r="C27" s="109" t="s">
        <v>24</v>
      </c>
      <c r="D27" s="110">
        <v>38</v>
      </c>
      <c r="E27" s="111">
        <f t="shared" si="2"/>
        <v>1.4740108611326609E-2</v>
      </c>
      <c r="F27" s="111">
        <f t="shared" si="3"/>
        <v>0.3619047619047619</v>
      </c>
    </row>
  </sheetData>
  <mergeCells count="3">
    <mergeCell ref="B5:B9"/>
    <mergeCell ref="B14:B18"/>
    <mergeCell ref="B23:B2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7"/>
  <sheetViews>
    <sheetView showGridLines="0" showRowColHeaders="0" workbookViewId="0">
      <selection activeCell="E22" sqref="E22"/>
    </sheetView>
  </sheetViews>
  <sheetFormatPr baseColWidth="10" defaultRowHeight="15" x14ac:dyDescent="0.25"/>
  <cols>
    <col min="2" max="2" width="3.7109375" bestFit="1" customWidth="1"/>
    <col min="3" max="3" width="19.140625" bestFit="1" customWidth="1"/>
    <col min="4" max="4" width="11.42578125" style="1"/>
  </cols>
  <sheetData>
    <row r="3" spans="2:6" x14ac:dyDescent="0.25">
      <c r="E3" s="67" t="s">
        <v>17</v>
      </c>
      <c r="F3" s="67" t="s">
        <v>18</v>
      </c>
    </row>
    <row r="4" spans="2:6" x14ac:dyDescent="0.25">
      <c r="C4" s="68" t="s">
        <v>14</v>
      </c>
      <c r="E4" s="2">
        <f>SUM(D5:D9)</f>
        <v>8835</v>
      </c>
      <c r="F4" s="2">
        <f>SUM(D6:D9)</f>
        <v>109</v>
      </c>
    </row>
    <row r="5" spans="2:6" x14ac:dyDescent="0.25">
      <c r="B5" s="108">
        <v>290351</v>
      </c>
      <c r="C5" s="109" t="s">
        <v>20</v>
      </c>
      <c r="D5" s="110">
        <v>8726</v>
      </c>
      <c r="E5" s="111">
        <f>D5/E$4</f>
        <v>0.98766270514997168</v>
      </c>
      <c r="F5" s="112" t="s">
        <v>33</v>
      </c>
    </row>
    <row r="6" spans="2:6" x14ac:dyDescent="0.25">
      <c r="B6" s="108"/>
      <c r="C6" s="109" t="s">
        <v>21</v>
      </c>
      <c r="D6" s="110">
        <v>24</v>
      </c>
      <c r="E6" s="111">
        <f>D6/E$4</f>
        <v>2.7164685908319186E-3</v>
      </c>
      <c r="F6" s="111">
        <f>D6/F$4</f>
        <v>0.22018348623853212</v>
      </c>
    </row>
    <row r="7" spans="2:6" x14ac:dyDescent="0.25">
      <c r="B7" s="108"/>
      <c r="C7" s="109" t="s">
        <v>22</v>
      </c>
      <c r="D7" s="110">
        <v>18</v>
      </c>
      <c r="E7" s="111">
        <f>D7/E$4</f>
        <v>2.0373514431239388E-3</v>
      </c>
      <c r="F7" s="111">
        <f>D7/F$4</f>
        <v>0.16513761467889909</v>
      </c>
    </row>
    <row r="8" spans="2:6" x14ac:dyDescent="0.25">
      <c r="B8" s="108"/>
      <c r="C8" s="109" t="s">
        <v>23</v>
      </c>
      <c r="D8" s="110">
        <v>1</v>
      </c>
      <c r="E8" s="111">
        <f>D8/E$4</f>
        <v>1.1318619128466328E-4</v>
      </c>
      <c r="F8" s="111">
        <f>D8/F$4</f>
        <v>9.1743119266055051E-3</v>
      </c>
    </row>
    <row r="9" spans="2:6" x14ac:dyDescent="0.25">
      <c r="B9" s="108"/>
      <c r="C9" s="109" t="s">
        <v>24</v>
      </c>
      <c r="D9" s="110">
        <v>66</v>
      </c>
      <c r="E9" s="111">
        <f>D9/E$4</f>
        <v>7.4702886247877756E-3</v>
      </c>
      <c r="F9" s="111">
        <f>D9/F$4</f>
        <v>0.60550458715596334</v>
      </c>
    </row>
    <row r="12" spans="2:6" x14ac:dyDescent="0.25">
      <c r="E12" s="67" t="s">
        <v>17</v>
      </c>
      <c r="F12" s="67" t="s">
        <v>18</v>
      </c>
    </row>
    <row r="13" spans="2:6" x14ac:dyDescent="0.25">
      <c r="C13" s="68" t="s">
        <v>14</v>
      </c>
      <c r="E13" s="2">
        <f>SUM(D14:D18)</f>
        <v>3968</v>
      </c>
      <c r="F13" s="2">
        <f>SUM(D15:D18)</f>
        <v>86</v>
      </c>
    </row>
    <row r="14" spans="2:6" ht="15" customHeight="1" x14ac:dyDescent="0.25">
      <c r="B14" s="108">
        <v>290352</v>
      </c>
      <c r="C14" s="109" t="s">
        <v>20</v>
      </c>
      <c r="D14" s="110">
        <v>3882</v>
      </c>
      <c r="E14" s="111">
        <f>D14/E$13</f>
        <v>0.97832661290322576</v>
      </c>
      <c r="F14" s="112" t="s">
        <v>33</v>
      </c>
    </row>
    <row r="15" spans="2:6" x14ac:dyDescent="0.25">
      <c r="B15" s="108"/>
      <c r="C15" s="109" t="s">
        <v>21</v>
      </c>
      <c r="D15" s="110">
        <v>25</v>
      </c>
      <c r="E15" s="111">
        <f t="shared" ref="E15:E18" si="0">D15/E$13</f>
        <v>6.3004032258064512E-3</v>
      </c>
      <c r="F15" s="111">
        <f>D15/F$13</f>
        <v>0.29069767441860467</v>
      </c>
    </row>
    <row r="16" spans="2:6" x14ac:dyDescent="0.25">
      <c r="B16" s="108"/>
      <c r="C16" s="109" t="s">
        <v>22</v>
      </c>
      <c r="D16" s="110">
        <v>4</v>
      </c>
      <c r="E16" s="111">
        <f t="shared" si="0"/>
        <v>1.0080645161290322E-3</v>
      </c>
      <c r="F16" s="111">
        <f t="shared" ref="F16:F18" si="1">D16/F$13</f>
        <v>4.6511627906976744E-2</v>
      </c>
    </row>
    <row r="17" spans="2:6" x14ac:dyDescent="0.25">
      <c r="B17" s="108"/>
      <c r="C17" s="109" t="s">
        <v>23</v>
      </c>
      <c r="D17" s="110">
        <v>5</v>
      </c>
      <c r="E17" s="111">
        <f t="shared" si="0"/>
        <v>1.2600806451612903E-3</v>
      </c>
      <c r="F17" s="111">
        <f t="shared" si="1"/>
        <v>5.8139534883720929E-2</v>
      </c>
    </row>
    <row r="18" spans="2:6" x14ac:dyDescent="0.25">
      <c r="B18" s="108"/>
      <c r="C18" s="109" t="s">
        <v>24</v>
      </c>
      <c r="D18" s="110">
        <v>52</v>
      </c>
      <c r="E18" s="111">
        <f t="shared" si="0"/>
        <v>1.310483870967742E-2</v>
      </c>
      <c r="F18" s="111">
        <f t="shared" si="1"/>
        <v>0.60465116279069764</v>
      </c>
    </row>
    <row r="21" spans="2:6" x14ac:dyDescent="0.25">
      <c r="E21" s="67" t="s">
        <v>17</v>
      </c>
      <c r="F21" s="67" t="s">
        <v>18</v>
      </c>
    </row>
    <row r="22" spans="2:6" x14ac:dyDescent="0.25">
      <c r="C22" s="68" t="s">
        <v>14</v>
      </c>
      <c r="E22" s="2">
        <f>SUM(D23:D27)</f>
        <v>3139</v>
      </c>
      <c r="F22" s="2">
        <f>SUM(D24:D27)</f>
        <v>390</v>
      </c>
    </row>
    <row r="23" spans="2:6" ht="15" customHeight="1" x14ac:dyDescent="0.25">
      <c r="B23" s="108">
        <v>290353</v>
      </c>
      <c r="C23" s="109" t="s">
        <v>20</v>
      </c>
      <c r="D23" s="110">
        <v>2749</v>
      </c>
      <c r="E23" s="111">
        <f>D23/E$22</f>
        <v>0.87575661038547303</v>
      </c>
      <c r="F23" s="112" t="s">
        <v>33</v>
      </c>
    </row>
    <row r="24" spans="2:6" x14ac:dyDescent="0.25">
      <c r="B24" s="108"/>
      <c r="C24" s="109" t="s">
        <v>21</v>
      </c>
      <c r="D24" s="110">
        <v>71</v>
      </c>
      <c r="E24" s="111">
        <f t="shared" ref="E24:E27" si="2">D24/E$22</f>
        <v>2.2618668365721569E-2</v>
      </c>
      <c r="F24" s="111">
        <f>D24/F$22</f>
        <v>0.18205128205128204</v>
      </c>
    </row>
    <row r="25" spans="2:6" x14ac:dyDescent="0.25">
      <c r="B25" s="108"/>
      <c r="C25" s="109" t="s">
        <v>22</v>
      </c>
      <c r="D25" s="110">
        <v>81</v>
      </c>
      <c r="E25" s="111">
        <f t="shared" si="2"/>
        <v>2.5804396304555589E-2</v>
      </c>
      <c r="F25" s="111">
        <f t="shared" ref="F25:F27" si="3">D25/F$22</f>
        <v>0.2076923076923077</v>
      </c>
    </row>
    <row r="26" spans="2:6" x14ac:dyDescent="0.25">
      <c r="B26" s="108"/>
      <c r="C26" s="109" t="s">
        <v>23</v>
      </c>
      <c r="D26" s="110">
        <v>39</v>
      </c>
      <c r="E26" s="111">
        <f t="shared" si="2"/>
        <v>1.2424338961452692E-2</v>
      </c>
      <c r="F26" s="111">
        <f t="shared" si="3"/>
        <v>0.1</v>
      </c>
    </row>
    <row r="27" spans="2:6" x14ac:dyDescent="0.25">
      <c r="B27" s="108"/>
      <c r="C27" s="109" t="s">
        <v>24</v>
      </c>
      <c r="D27" s="110">
        <v>199</v>
      </c>
      <c r="E27" s="111">
        <f t="shared" si="2"/>
        <v>6.3395985982797068E-2</v>
      </c>
      <c r="F27" s="111">
        <f t="shared" si="3"/>
        <v>0.51025641025641022</v>
      </c>
    </row>
  </sheetData>
  <mergeCells count="3">
    <mergeCell ref="B5:B9"/>
    <mergeCell ref="B14:B18"/>
    <mergeCell ref="B23:B2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01. Encuestas</vt:lpstr>
      <vt:lpstr>02. Partes Interesadas</vt:lpstr>
      <vt:lpstr>03. Distrito 01</vt:lpstr>
      <vt:lpstr>04. Distrito 02</vt:lpstr>
      <vt:lpstr>05. Distrito 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SANCHEZ TOLEDANO JAVIER TONATIHUT</dc:creator>
  <cp:lastModifiedBy>SANCHEZ TOLEDANO JAVIER TONATIHUT</cp:lastModifiedBy>
  <cp:lastPrinted>2019-09-06T19:49:13Z</cp:lastPrinted>
  <dcterms:created xsi:type="dcterms:W3CDTF">2019-09-06T17:59:16Z</dcterms:created>
  <dcterms:modified xsi:type="dcterms:W3CDTF">2019-09-09T17:37:25Z</dcterms:modified>
</cp:coreProperties>
</file>